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ETH" sheetId="2" r:id="rId2"/>
    <sheet name="KZN212" sheetId="3" r:id="rId3"/>
    <sheet name="KZN213" sheetId="4" r:id="rId4"/>
    <sheet name="KZN214" sheetId="5" r:id="rId5"/>
    <sheet name="KZN216" sheetId="6" r:id="rId6"/>
    <sheet name="DC21" sheetId="7" r:id="rId7"/>
    <sheet name="KZN221" sheetId="8" r:id="rId8"/>
    <sheet name="KZN222" sheetId="9" r:id="rId9"/>
    <sheet name="KZN223" sheetId="10" r:id="rId10"/>
    <sheet name="KZN224" sheetId="11" r:id="rId11"/>
    <sheet name="KZN225" sheetId="12" r:id="rId12"/>
    <sheet name="KZN226" sheetId="13" r:id="rId13"/>
    <sheet name="KZN227" sheetId="14" r:id="rId14"/>
    <sheet name="DC22" sheetId="15" r:id="rId15"/>
    <sheet name="KZN235" sheetId="16" r:id="rId16"/>
    <sheet name="KZN237" sheetId="17" r:id="rId17"/>
    <sheet name="KZN238" sheetId="18" r:id="rId18"/>
    <sheet name="DC23" sheetId="19" r:id="rId19"/>
    <sheet name="KZN241" sheetId="20" r:id="rId20"/>
    <sheet name="KZN242" sheetId="21" r:id="rId21"/>
    <sheet name="KZN244" sheetId="22" r:id="rId22"/>
    <sheet name="KZN245" sheetId="23" r:id="rId23"/>
    <sheet name="DC24" sheetId="24" r:id="rId24"/>
    <sheet name="KZN252" sheetId="25" r:id="rId25"/>
    <sheet name="KZN253" sheetId="26" r:id="rId26"/>
    <sheet name="KZN254" sheetId="27" r:id="rId27"/>
    <sheet name="DC25" sheetId="28" r:id="rId28"/>
    <sheet name="KZN261" sheetId="29" r:id="rId29"/>
    <sheet name="KZN262" sheetId="30" r:id="rId30"/>
    <sheet name="KZN263" sheetId="31" r:id="rId31"/>
    <sheet name="KZN265" sheetId="32" r:id="rId32"/>
    <sheet name="KZN266" sheetId="33" r:id="rId33"/>
    <sheet name="DC26" sheetId="34" r:id="rId34"/>
    <sheet name="KZN271" sheetId="35" r:id="rId35"/>
    <sheet name="KZN272" sheetId="36" r:id="rId36"/>
    <sheet name="KZN275" sheetId="37" r:id="rId37"/>
    <sheet name="KZN276" sheetId="38" r:id="rId38"/>
    <sheet name="DC27" sheetId="39" r:id="rId39"/>
    <sheet name="KZN281" sheetId="40" r:id="rId40"/>
    <sheet name="KZN282" sheetId="41" r:id="rId41"/>
    <sheet name="KZN284" sheetId="42" r:id="rId42"/>
    <sheet name="KZN285" sheetId="43" r:id="rId43"/>
    <sheet name="KZN286" sheetId="44" r:id="rId44"/>
    <sheet name="DC28" sheetId="45" r:id="rId45"/>
    <sheet name="KZN291" sheetId="46" r:id="rId46"/>
    <sheet name="KZN292" sheetId="47" r:id="rId47"/>
    <sheet name="KZN293" sheetId="48" r:id="rId48"/>
    <sheet name="KZN294" sheetId="49" r:id="rId49"/>
    <sheet name="DC29" sheetId="50" r:id="rId50"/>
    <sheet name="KZN433" sheetId="51" r:id="rId51"/>
    <sheet name="KZN434" sheetId="52" r:id="rId52"/>
    <sheet name="KZN435" sheetId="53" r:id="rId53"/>
    <sheet name="KZN436" sheetId="54" r:id="rId54"/>
    <sheet name="DC43" sheetId="55" r:id="rId55"/>
  </sheets>
  <definedNames>
    <definedName name="_xlnm.Print_Area" localSheetId="6">'DC21'!$A$1:$AA$43</definedName>
    <definedName name="_xlnm.Print_Area" localSheetId="14">'DC22'!$A$1:$AA$43</definedName>
    <definedName name="_xlnm.Print_Area" localSheetId="18">'DC23'!$A$1:$AA$43</definedName>
    <definedName name="_xlnm.Print_Area" localSheetId="23">'DC24'!$A$1:$AA$43</definedName>
    <definedName name="_xlnm.Print_Area" localSheetId="27">'DC25'!$A$1:$AA$43</definedName>
    <definedName name="_xlnm.Print_Area" localSheetId="33">'DC26'!$A$1:$AA$43</definedName>
    <definedName name="_xlnm.Print_Area" localSheetId="38">'DC27'!$A$1:$AA$43</definedName>
    <definedName name="_xlnm.Print_Area" localSheetId="44">'DC28'!$A$1:$AA$43</definedName>
    <definedName name="_xlnm.Print_Area" localSheetId="49">'DC29'!$A$1:$AA$43</definedName>
    <definedName name="_xlnm.Print_Area" localSheetId="54">'DC43'!$A$1:$AA$43</definedName>
    <definedName name="_xlnm.Print_Area" localSheetId="1">'ETH'!$A$1:$AA$43</definedName>
    <definedName name="_xlnm.Print_Area" localSheetId="2">'KZN212'!$A$1:$AA$43</definedName>
    <definedName name="_xlnm.Print_Area" localSheetId="3">'KZN213'!$A$1:$AA$43</definedName>
    <definedName name="_xlnm.Print_Area" localSheetId="4">'KZN214'!$A$1:$AA$43</definedName>
    <definedName name="_xlnm.Print_Area" localSheetId="5">'KZN216'!$A$1:$AA$43</definedName>
    <definedName name="_xlnm.Print_Area" localSheetId="7">'KZN221'!$A$1:$AA$43</definedName>
    <definedName name="_xlnm.Print_Area" localSheetId="8">'KZN222'!$A$1:$AA$43</definedName>
    <definedName name="_xlnm.Print_Area" localSheetId="9">'KZN223'!$A$1:$AA$43</definedName>
    <definedName name="_xlnm.Print_Area" localSheetId="10">'KZN224'!$A$1:$AA$43</definedName>
    <definedName name="_xlnm.Print_Area" localSheetId="11">'KZN225'!$A$1:$AA$43</definedName>
    <definedName name="_xlnm.Print_Area" localSheetId="12">'KZN226'!$A$1:$AA$43</definedName>
    <definedName name="_xlnm.Print_Area" localSheetId="13">'KZN227'!$A$1:$AA$43</definedName>
    <definedName name="_xlnm.Print_Area" localSheetId="15">'KZN235'!$A$1:$AA$43</definedName>
    <definedName name="_xlnm.Print_Area" localSheetId="16">'KZN237'!$A$1:$AA$43</definedName>
    <definedName name="_xlnm.Print_Area" localSheetId="17">'KZN238'!$A$1:$AA$43</definedName>
    <definedName name="_xlnm.Print_Area" localSheetId="19">'KZN241'!$A$1:$AA$43</definedName>
    <definedName name="_xlnm.Print_Area" localSheetId="20">'KZN242'!$A$1:$AA$43</definedName>
    <definedName name="_xlnm.Print_Area" localSheetId="21">'KZN244'!$A$1:$AA$43</definedName>
    <definedName name="_xlnm.Print_Area" localSheetId="22">'KZN245'!$A$1:$AA$43</definedName>
    <definedName name="_xlnm.Print_Area" localSheetId="24">'KZN252'!$A$1:$AA$43</definedName>
    <definedName name="_xlnm.Print_Area" localSheetId="25">'KZN253'!$A$1:$AA$43</definedName>
    <definedName name="_xlnm.Print_Area" localSheetId="26">'KZN254'!$A$1:$AA$43</definedName>
    <definedName name="_xlnm.Print_Area" localSheetId="28">'KZN261'!$A$1:$AA$43</definedName>
    <definedName name="_xlnm.Print_Area" localSheetId="29">'KZN262'!$A$1:$AA$43</definedName>
    <definedName name="_xlnm.Print_Area" localSheetId="30">'KZN263'!$A$1:$AA$43</definedName>
    <definedName name="_xlnm.Print_Area" localSheetId="31">'KZN265'!$A$1:$AA$43</definedName>
    <definedName name="_xlnm.Print_Area" localSheetId="32">'KZN266'!$A$1:$AA$43</definedName>
    <definedName name="_xlnm.Print_Area" localSheetId="34">'KZN271'!$A$1:$AA$43</definedName>
    <definedName name="_xlnm.Print_Area" localSheetId="35">'KZN272'!$A$1:$AA$43</definedName>
    <definedName name="_xlnm.Print_Area" localSheetId="36">'KZN275'!$A$1:$AA$43</definedName>
    <definedName name="_xlnm.Print_Area" localSheetId="37">'KZN276'!$A$1:$AA$43</definedName>
    <definedName name="_xlnm.Print_Area" localSheetId="39">'KZN281'!$A$1:$AA$43</definedName>
    <definedName name="_xlnm.Print_Area" localSheetId="40">'KZN282'!$A$1:$AA$43</definedName>
    <definedName name="_xlnm.Print_Area" localSheetId="41">'KZN284'!$A$1:$AA$43</definedName>
    <definedName name="_xlnm.Print_Area" localSheetId="42">'KZN285'!$A$1:$AA$43</definedName>
    <definedName name="_xlnm.Print_Area" localSheetId="43">'KZN286'!$A$1:$AA$43</definedName>
    <definedName name="_xlnm.Print_Area" localSheetId="45">'KZN291'!$A$1:$AA$43</definedName>
    <definedName name="_xlnm.Print_Area" localSheetId="46">'KZN292'!$A$1:$AA$43</definedName>
    <definedName name="_xlnm.Print_Area" localSheetId="47">'KZN293'!$A$1:$AA$43</definedName>
    <definedName name="_xlnm.Print_Area" localSheetId="48">'KZN294'!$A$1:$AA$43</definedName>
    <definedName name="_xlnm.Print_Area" localSheetId="50">'KZN433'!$A$1:$AA$43</definedName>
    <definedName name="_xlnm.Print_Area" localSheetId="51">'KZN434'!$A$1:$AA$43</definedName>
    <definedName name="_xlnm.Print_Area" localSheetId="52">'KZN435'!$A$1:$AA$43</definedName>
    <definedName name="_xlnm.Print_Area" localSheetId="53">'KZN436'!$A$1:$AA$43</definedName>
    <definedName name="_xlnm.Print_Area" localSheetId="0">'Summary'!$A$1:$AA$43</definedName>
  </definedNames>
  <calcPr fullCalcOnLoad="1"/>
</workbook>
</file>

<file path=xl/sharedStrings.xml><?xml version="1.0" encoding="utf-8"?>
<sst xmlns="http://schemas.openxmlformats.org/spreadsheetml/2006/main" count="4015" uniqueCount="119">
  <si>
    <t>Kwazulu-Natal: eThekwini(ETH) - Table C7 Quarterly Budgeted Cash Flows ( All )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</si>
  <si>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</si>
  <si>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</si>
  <si>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</si>
  <si>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</si>
  <si>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</si>
  <si>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</si>
  <si>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</si>
  <si>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</si>
  <si>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</si>
  <si>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</si>
  <si>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</si>
  <si>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</si>
  <si>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</si>
  <si>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</si>
  <si>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</si>
  <si>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</si>
  <si>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</si>
  <si>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</si>
  <si>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</si>
  <si>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</si>
  <si>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</si>
  <si>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</si>
  <si>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</si>
  <si>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</si>
  <si>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</si>
  <si>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</si>
  <si>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</si>
  <si>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</si>
  <si>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</si>
  <si>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</si>
  <si>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</si>
  <si>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</si>
  <si>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</t>
  </si>
  <si>
    <t>Service charges</t>
  </si>
  <si>
    <t>Other revenue</t>
  </si>
  <si>
    <t>Transfers and Subsidies - Operational</t>
  </si>
  <si>
    <t>Transfers and Subsidies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</si>
  <si>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</si>
  <si>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</si>
  <si>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</si>
  <si>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</si>
  <si>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</si>
  <si>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</si>
  <si>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</si>
  <si>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FLOWS FROM INVESTING ACTIVITIES</t>
  </si>
  <si>
    <t>Proceeds on disposal of PPE</t>
  </si>
  <si>
    <t>Decrease (Increase) in non-current debtors (not used)</t>
  </si>
  <si>
    <t>Decrease (increase) in non-current receivables</t>
  </si>
  <si>
    <t>Decrease (increase) in non-current investments</t>
  </si>
  <si>
    <t>Capital assets</t>
  </si>
  <si>
    <t>NET CASH FROM/(USED) INVESTING ACTIVITIES</t>
  </si>
  <si>
    <t>CASH FLOWS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</si>
  <si>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</si>
  <si>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</si>
  <si>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</si>
  <si>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</si>
  <si>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</si>
  <si>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 (DECREASE) IN CASH HELD</t>
  </si>
  <si>
    <t>Cash/cash equivalents at the year begin:</t>
  </si>
  <si>
    <t>2</t>
  </si>
  <si>
    <t>Cash/cash equivalents at the year end:</t>
  </si>
  <si>
    <t>Kwazulu-Natal: Umdoni(KZN212) - Table C7 Quarterly Budgeted Cash Flows ( All ) for 4th Quarter ended 30 June 2020 (Figures Finalised as at 2020/07/30)</t>
  </si>
  <si>
    <t>Kwazulu-Natal: Umzumbe(KZN213) - Table C7 Quarterly Budgeted Cash Flows ( All ) for 4th Quarter ended 30 June 2020 (Figures Finalised as at 2020/07/30)</t>
  </si>
  <si>
    <t>Kwazulu-Natal: uMuziwabantu(KZN214) - Table C7 Quarterly Budgeted Cash Flows ( All ) for 4th Quarter ended 30 June 2020 (Figures Finalised as at 2020/07/30)</t>
  </si>
  <si>
    <t>Kwazulu-Natal: Ray Nkonyeni(KZN216) - Table C7 Quarterly Budgeted Cash Flows ( All ) for 4th Quarter ended 30 June 2020 (Figures Finalised as at 2020/07/30)</t>
  </si>
  <si>
    <t>Kwazulu-Natal: Ugu(DC21) - Table C7 Quarterly Budgeted Cash Flows ( All ) for 4th Quarter ended 30 June 2020 (Figures Finalised as at 2020/07/30)</t>
  </si>
  <si>
    <t>Kwazulu-Natal: uMshwathi(KZN221) - Table C7 Quarterly Budgeted Cash Flows ( All ) for 4th Quarter ended 30 June 2020 (Figures Finalised as at 2020/07/30)</t>
  </si>
  <si>
    <t>Kwazulu-Natal: uMngeni(KZN222) - Table C7 Quarterly Budgeted Cash Flows ( All ) for 4th Quarter ended 30 June 2020 (Figures Finalised as at 2020/07/30)</t>
  </si>
  <si>
    <t>Kwazulu-Natal: Mpofana(KZN223) - Table C7 Quarterly Budgeted Cash Flows ( All ) for 4th Quarter ended 30 June 2020 (Figures Finalised as at 2020/07/30)</t>
  </si>
  <si>
    <t>Kwazulu-Natal: Impendle(KZN224) - Table C7 Quarterly Budgeted Cash Flows ( All ) for 4th Quarter ended 30 June 2020 (Figures Finalised as at 2020/07/30)</t>
  </si>
  <si>
    <t>Kwazulu-Natal: Msunduzi(KZN225) - Table C7 Quarterly Budgeted Cash Flows ( All ) for 4th Quarter ended 30 June 2020 (Figures Finalised as at 2020/07/30)</t>
  </si>
  <si>
    <t>Kwazulu-Natal: Mkhambathini(KZN226) - Table C7 Quarterly Budgeted Cash Flows ( All ) for 4th Quarter ended 30 June 2020 (Figures Finalised as at 2020/07/30)</t>
  </si>
  <si>
    <t>Kwazulu-Natal: Richmond(KZN227) - Table C7 Quarterly Budgeted Cash Flows ( All ) for 4th Quarter ended 30 June 2020 (Figures Finalised as at 2020/07/30)</t>
  </si>
  <si>
    <t>Kwazulu-Natal: uMgungundlovu(DC22) - Table C7 Quarterly Budgeted Cash Flows ( All ) for 4th Quarter ended 30 June 2020 (Figures Finalised as at 2020/07/30)</t>
  </si>
  <si>
    <t>Kwazulu-Natal: Okhahlamba(KZN235) - Table C7 Quarterly Budgeted Cash Flows ( All ) for 4th Quarter ended 30 June 2020 (Figures Finalised as at 2020/07/30)</t>
  </si>
  <si>
    <t>Kwazulu-Natal: Inkosi Langalibalele(KZN237) - Table C7 Quarterly Budgeted Cash Flows ( All ) for 4th Quarter ended 30 June 2020 (Figures Finalised as at 2020/07/30)</t>
  </si>
  <si>
    <t>Kwazulu-Natal: Alfred Duma(KZN238) - Table C7 Quarterly Budgeted Cash Flows ( All ) for 4th Quarter ended 30 June 2020 (Figures Finalised as at 2020/07/30)</t>
  </si>
  <si>
    <t>Kwazulu-Natal: Uthukela(DC23) - Table C7 Quarterly Budgeted Cash Flows ( All ) for 4th Quarter ended 30 June 2020 (Figures Finalised as at 2020/07/30)</t>
  </si>
  <si>
    <t>Kwazulu-Natal: Endumeni(KZN241) - Table C7 Quarterly Budgeted Cash Flows ( All ) for 4th Quarter ended 30 June 2020 (Figures Finalised as at 2020/07/30)</t>
  </si>
  <si>
    <t>Kwazulu-Natal: Nquthu(KZN242) - Table C7 Quarterly Budgeted Cash Flows ( All ) for 4th Quarter ended 30 June 2020 (Figures Finalised as at 2020/07/30)</t>
  </si>
  <si>
    <t>Kwazulu-Natal: Msinga(KZN244) - Table C7 Quarterly Budgeted Cash Flows ( All ) for 4th Quarter ended 30 June 2020 (Figures Finalised as at 2020/07/30)</t>
  </si>
  <si>
    <t>Kwazulu-Natal: Umvoti(KZN245) - Table C7 Quarterly Budgeted Cash Flows ( All ) for 4th Quarter ended 30 June 2020 (Figures Finalised as at 2020/07/30)</t>
  </si>
  <si>
    <t>Kwazulu-Natal: Umzinyathi(DC24) - Table C7 Quarterly Budgeted Cash Flows ( All ) for 4th Quarter ended 30 June 2020 (Figures Finalised as at 2020/07/30)</t>
  </si>
  <si>
    <t>Kwazulu-Natal: Newcastle(KZN252) - Table C7 Quarterly Budgeted Cash Flows ( All ) for 4th Quarter ended 30 June 2020 (Figures Finalised as at 2020/07/30)</t>
  </si>
  <si>
    <t>Kwazulu-Natal: Emadlangeni(KZN253) - Table C7 Quarterly Budgeted Cash Flows ( All ) for 4th Quarter ended 30 June 2020 (Figures Finalised as at 2020/07/30)</t>
  </si>
  <si>
    <t>Kwazulu-Natal: Dannhauser(KZN254) - Table C7 Quarterly Budgeted Cash Flows ( All ) for 4th Quarter ended 30 June 2020 (Figures Finalised as at 2020/07/30)</t>
  </si>
  <si>
    <t>Kwazulu-Natal: Amajuba(DC25) - Table C7 Quarterly Budgeted Cash Flows ( All ) for 4th Quarter ended 30 June 2020 (Figures Finalised as at 2020/07/30)</t>
  </si>
  <si>
    <t>Kwazulu-Natal: eDumbe(KZN261) - Table C7 Quarterly Budgeted Cash Flows ( All ) for 4th Quarter ended 30 June 2020 (Figures Finalised as at 2020/07/30)</t>
  </si>
  <si>
    <t>Kwazulu-Natal: uPhongolo(KZN262) - Table C7 Quarterly Budgeted Cash Flows ( All ) for 4th Quarter ended 30 June 2020 (Figures Finalised as at 2020/07/30)</t>
  </si>
  <si>
    <t>Kwazulu-Natal: Abaqulusi(KZN263) - Table C7 Quarterly Budgeted Cash Flows ( All ) for 4th Quarter ended 30 June 2020 (Figures Finalised as at 2020/07/30)</t>
  </si>
  <si>
    <t>Kwazulu-Natal: Nongoma(KZN265) - Table C7 Quarterly Budgeted Cash Flows ( All ) for 4th Quarter ended 30 June 2020 (Figures Finalised as at 2020/07/30)</t>
  </si>
  <si>
    <t>Kwazulu-Natal: Ulundi(KZN266) - Table C7 Quarterly Budgeted Cash Flows ( All ) for 4th Quarter ended 30 June 2020 (Figures Finalised as at 2020/07/30)</t>
  </si>
  <si>
    <t>Kwazulu-Natal: Zululand(DC26) - Table C7 Quarterly Budgeted Cash Flows ( All ) for 4th Quarter ended 30 June 2020 (Figures Finalised as at 2020/07/30)</t>
  </si>
  <si>
    <t>Kwazulu-Natal: Umhlabuyalingana(KZN271) - Table C7 Quarterly Budgeted Cash Flows ( All ) for 4th Quarter ended 30 June 2020 (Figures Finalised as at 2020/07/30)</t>
  </si>
  <si>
    <t>Kwazulu-Natal: Jozini(KZN272) - Table C7 Quarterly Budgeted Cash Flows ( All ) for 4th Quarter ended 30 June 2020 (Figures Finalised as at 2020/07/30)</t>
  </si>
  <si>
    <t>Kwazulu-Natal: Mtubatuba(KZN275) - Table C7 Quarterly Budgeted Cash Flows ( All ) for 4th Quarter ended 30 June 2020 (Figures Finalised as at 2020/07/30)</t>
  </si>
  <si>
    <t>Kwazulu-Natal: Hlabisa Big Five(KZN276) - Table C7 Quarterly Budgeted Cash Flows ( All ) for 4th Quarter ended 30 June 2020 (Figures Finalised as at 2020/07/30)</t>
  </si>
  <si>
    <t>Kwazulu-Natal: Umkhanyakude(DC27) - Table C7 Quarterly Budgeted Cash Flows ( All ) for 4th Quarter ended 30 June 2020 (Figures Finalised as at 2020/07/30)</t>
  </si>
  <si>
    <t>Kwazulu-Natal: Mfolozi(KZN281) - Table C7 Quarterly Budgeted Cash Flows ( All ) for 4th Quarter ended 30 June 2020 (Figures Finalised as at 2020/07/30)</t>
  </si>
  <si>
    <t>Kwazulu-Natal: uMhlathuze(KZN282) - Table C7 Quarterly Budgeted Cash Flows ( All ) for 4th Quarter ended 30 June 2020 (Figures Finalised as at 2020/07/30)</t>
  </si>
  <si>
    <t>Kwazulu-Natal: uMlalazi(KZN284) - Table C7 Quarterly Budgeted Cash Flows ( All ) for 4th Quarter ended 30 June 2020 (Figures Finalised as at 2020/07/30)</t>
  </si>
  <si>
    <t>Kwazulu-Natal: Mthonjaneni(KZN285) - Table C7 Quarterly Budgeted Cash Flows ( All ) for 4th Quarter ended 30 June 2020 (Figures Finalised as at 2020/07/30)</t>
  </si>
  <si>
    <t>Kwazulu-Natal: Nkandla(KZN286) - Table C7 Quarterly Budgeted Cash Flows ( All ) for 4th Quarter ended 30 June 2020 (Figures Finalised as at 2020/07/30)</t>
  </si>
  <si>
    <t>Kwazulu-Natal: King Cetshwayo(DC28) - Table C7 Quarterly Budgeted Cash Flows ( All ) for 4th Quarter ended 30 June 2020 (Figures Finalised as at 2020/07/30)</t>
  </si>
  <si>
    <t>Kwazulu-Natal: Mandeni(KZN291) - Table C7 Quarterly Budgeted Cash Flows ( All ) for 4th Quarter ended 30 June 2020 (Figures Finalised as at 2020/07/30)</t>
  </si>
  <si>
    <t>Kwazulu-Natal: KwaDukuza(KZN292) - Table C7 Quarterly Budgeted Cash Flows ( All ) for 4th Quarter ended 30 June 2020 (Figures Finalised as at 2020/07/30)</t>
  </si>
  <si>
    <t>Kwazulu-Natal: Ndwedwe(KZN293) - Table C7 Quarterly Budgeted Cash Flows ( All ) for 4th Quarter ended 30 June 2020 (Figures Finalised as at 2020/07/30)</t>
  </si>
  <si>
    <t>Kwazulu-Natal: Maphumulo(KZN294) - Table C7 Quarterly Budgeted Cash Flows ( All ) for 4th Quarter ended 30 June 2020 (Figures Finalised as at 2020/07/30)</t>
  </si>
  <si>
    <t>Kwazulu-Natal: iLembe(DC29) - Table C7 Quarterly Budgeted Cash Flows ( All ) for 4th Quarter ended 30 June 2020 (Figures Finalised as at 2020/07/30)</t>
  </si>
  <si>
    <t>Kwazulu-Natal: Greater Kokstad(KZN433) - Table C7 Quarterly Budgeted Cash Flows ( All ) for 4th Quarter ended 30 June 2020 (Figures Finalised as at 2020/07/30)</t>
  </si>
  <si>
    <t>Kwazulu-Natal: Ubuhlebezwe(KZN434) - Table C7 Quarterly Budgeted Cash Flows ( All ) for 4th Quarter ended 30 June 2020 (Figures Finalised as at 2020/07/30)</t>
  </si>
  <si>
    <t>Kwazulu-Natal: Umzimkhulu(KZN435) - Table C7 Quarterly Budgeted Cash Flows ( All ) for 4th Quarter ended 30 June 2020 (Figures Finalised as at 2020/07/30)</t>
  </si>
  <si>
    <t>Kwazulu-Natal: Dr Nkosazana Dlamini Zuma(KZN436) - Table C7 Quarterly Budgeted Cash Flows ( All ) for 4th Quarter ended 30 June 2020 (Figures Finalised as at 2020/07/30)</t>
  </si>
  <si>
    <t>Kwazulu-Natal: Harry Gwala(DC43) - Table C7 Quarterly Budgeted Cash Flows ( All ) for 4th Quarter ended 30 June 2020 (Figures Finalised as at 2020/07/30)</t>
  </si>
  <si>
    <t>Summary - Table C7 Quarterly Budgeted Cash Flows ( All ) for 4th Quarter ended 30 June 2020 (Figures Finalised as at 2020/07/30)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</si>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</sst>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180" fontId="2" fillId="0" borderId="11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80" fontId="2" fillId="0" borderId="20" xfId="0" applyNumberFormat="1" applyFont="1" applyFill="1" applyBorder="1" applyAlignment="1" applyProtection="1">
      <alignment horizontal="center"/>
      <protection/>
    </xf>
    <xf numFmtId="180" fontId="2" fillId="0" borderId="21" xfId="0" applyNumberFormat="1" applyFont="1" applyFill="1" applyBorder="1" applyAlignment="1" applyProtection="1">
      <alignment horizontal="center"/>
      <protection/>
    </xf>
    <xf numFmtId="180" fontId="2" fillId="0" borderId="10" xfId="0" applyNumberFormat="1" applyFont="1" applyFill="1" applyBorder="1" applyAlignment="1" applyProtection="1">
      <alignment horizontal="center"/>
      <protection/>
    </xf>
    <xf numFmtId="179" fontId="2" fillId="0" borderId="10" xfId="0" applyNumberFormat="1" applyFont="1" applyFill="1" applyBorder="1" applyAlignment="1" applyProtection="1">
      <alignment horizontal="center"/>
      <protection/>
    </xf>
    <xf numFmtId="180" fontId="2" fillId="0" borderId="22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180" fontId="3" fillId="0" borderId="23" xfId="0" applyNumberFormat="1" applyFont="1" applyFill="1" applyBorder="1" applyAlignment="1" applyProtection="1">
      <alignment/>
      <protection/>
    </xf>
    <xf numFmtId="180" fontId="3" fillId="0" borderId="24" xfId="0" applyNumberFormat="1" applyFont="1" applyFill="1" applyBorder="1" applyAlignment="1" applyProtection="1">
      <alignment/>
      <protection/>
    </xf>
    <xf numFmtId="180" fontId="3" fillId="0" borderId="11" xfId="0" applyNumberFormat="1" applyFont="1" applyFill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80" fontId="3" fillId="0" borderId="25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80" fontId="2" fillId="0" borderId="28" xfId="0" applyNumberFormat="1" applyFont="1" applyFill="1" applyBorder="1" applyAlignment="1" applyProtection="1">
      <alignment/>
      <protection/>
    </xf>
    <xf numFmtId="180" fontId="2" fillId="0" borderId="29" xfId="0" applyNumberFormat="1" applyFont="1" applyFill="1" applyBorder="1" applyAlignment="1" applyProtection="1">
      <alignment/>
      <protection/>
    </xf>
    <xf numFmtId="180" fontId="2" fillId="0" borderId="27" xfId="0" applyNumberFormat="1" applyFont="1" applyFill="1" applyBorder="1" applyAlignment="1" applyProtection="1">
      <alignment/>
      <protection/>
    </xf>
    <xf numFmtId="179" fontId="2" fillId="0" borderId="27" xfId="0" applyNumberFormat="1" applyFont="1" applyFill="1" applyBorder="1" applyAlignment="1" applyProtection="1">
      <alignment/>
      <protection/>
    </xf>
    <xf numFmtId="180" fontId="2" fillId="0" borderId="30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180" fontId="2" fillId="0" borderId="23" xfId="0" applyNumberFormat="1" applyFont="1" applyFill="1" applyBorder="1" applyAlignment="1" applyProtection="1">
      <alignment/>
      <protection/>
    </xf>
    <xf numFmtId="180" fontId="2" fillId="0" borderId="24" xfId="0" applyNumberFormat="1" applyFont="1" applyFill="1" applyBorder="1" applyAlignment="1" applyProtection="1">
      <alignment/>
      <protection/>
    </xf>
    <xf numFmtId="179" fontId="2" fillId="0" borderId="11" xfId="0" applyNumberFormat="1" applyFont="1" applyFill="1" applyBorder="1" applyAlignment="1" applyProtection="1">
      <alignment/>
      <protection/>
    </xf>
    <xf numFmtId="180" fontId="2" fillId="0" borderId="25" xfId="0" applyNumberFormat="1" applyFont="1" applyFill="1" applyBorder="1" applyAlignment="1" applyProtection="1">
      <alignment/>
      <protection/>
    </xf>
    <xf numFmtId="180" fontId="3" fillId="0" borderId="11" xfId="42" applyNumberFormat="1" applyFont="1" applyFill="1" applyBorder="1" applyAlignment="1" applyProtection="1">
      <alignment/>
      <protection/>
    </xf>
    <xf numFmtId="179" fontId="3" fillId="0" borderId="11" xfId="42" applyNumberFormat="1" applyFont="1" applyFill="1" applyBorder="1" applyAlignment="1" applyProtection="1">
      <alignment/>
      <protection/>
    </xf>
    <xf numFmtId="180" fontId="3" fillId="0" borderId="25" xfId="42" applyNumberFormat="1" applyFont="1" applyFill="1" applyBorder="1" applyAlignment="1" applyProtection="1">
      <alignment/>
      <protection/>
    </xf>
    <xf numFmtId="180" fontId="3" fillId="0" borderId="24" xfId="42" applyNumberFormat="1" applyFont="1" applyFill="1" applyBorder="1" applyAlignment="1" applyProtection="1">
      <alignment/>
      <protection/>
    </xf>
    <xf numFmtId="180" fontId="3" fillId="0" borderId="23" xfId="42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 indent="1"/>
      <protection/>
    </xf>
    <xf numFmtId="0" fontId="3" fillId="0" borderId="15" xfId="0" applyFont="1" applyFill="1" applyBorder="1" applyAlignment="1" applyProtection="1">
      <alignment horizontal="center"/>
      <protection/>
    </xf>
    <xf numFmtId="180" fontId="2" fillId="0" borderId="31" xfId="0" applyNumberFormat="1" applyFont="1" applyFill="1" applyBorder="1" applyAlignment="1" applyProtection="1">
      <alignment/>
      <protection/>
    </xf>
    <xf numFmtId="180" fontId="2" fillId="0" borderId="32" xfId="0" applyNumberFormat="1" applyFont="1" applyFill="1" applyBorder="1" applyAlignment="1" applyProtection="1">
      <alignment/>
      <protection/>
    </xf>
    <xf numFmtId="180" fontId="2" fillId="0" borderId="15" xfId="0" applyNumberFormat="1" applyFont="1" applyFill="1" applyBorder="1" applyAlignment="1" applyProtection="1">
      <alignment/>
      <protection/>
    </xf>
    <xf numFmtId="179" fontId="2" fillId="0" borderId="15" xfId="0" applyNumberFormat="1" applyFont="1" applyFill="1" applyBorder="1" applyAlignment="1" applyProtection="1">
      <alignment/>
      <protection/>
    </xf>
    <xf numFmtId="180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115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1070611309</v>
      </c>
      <c r="D6" s="18"/>
      <c r="E6" s="19">
        <v>3512462342</v>
      </c>
      <c r="F6" s="20">
        <v>2866191198</v>
      </c>
      <c r="G6" s="20">
        <v>1658726918</v>
      </c>
      <c r="H6" s="20">
        <v>132475522</v>
      </c>
      <c r="I6" s="20">
        <v>171332392</v>
      </c>
      <c r="J6" s="20">
        <v>1962534832</v>
      </c>
      <c r="K6" s="20">
        <v>166241805</v>
      </c>
      <c r="L6" s="20">
        <v>107455101</v>
      </c>
      <c r="M6" s="20">
        <v>128633834</v>
      </c>
      <c r="N6" s="20">
        <v>402330740</v>
      </c>
      <c r="O6" s="20">
        <v>113838835</v>
      </c>
      <c r="P6" s="20">
        <v>89182603</v>
      </c>
      <c r="Q6" s="20">
        <v>128540044</v>
      </c>
      <c r="R6" s="20">
        <v>331561482</v>
      </c>
      <c r="S6" s="20">
        <v>146336183</v>
      </c>
      <c r="T6" s="20">
        <v>215992121</v>
      </c>
      <c r="U6" s="20">
        <v>133936968</v>
      </c>
      <c r="V6" s="20">
        <v>496265272</v>
      </c>
      <c r="W6" s="20">
        <v>3192692326</v>
      </c>
      <c r="X6" s="20">
        <v>2866191193</v>
      </c>
      <c r="Y6" s="20">
        <v>326501133</v>
      </c>
      <c r="Z6" s="21">
        <v>11.39</v>
      </c>
      <c r="AA6" s="22">
        <v>2866191198</v>
      </c>
    </row>
    <row r="7" spans="1:27" ht="12.75">
      <c r="A7" s="23" t="s">
        <v>34</v>
      </c>
      <c r="B7" s="17"/>
      <c r="C7" s="18">
        <v>2670067705</v>
      </c>
      <c r="D7" s="18"/>
      <c r="E7" s="19">
        <v>6178069038</v>
      </c>
      <c r="F7" s="20">
        <v>5168910730</v>
      </c>
      <c r="G7" s="20">
        <v>713791932</v>
      </c>
      <c r="H7" s="20">
        <v>292846775</v>
      </c>
      <c r="I7" s="20">
        <v>316409166</v>
      </c>
      <c r="J7" s="20">
        <v>1323047873</v>
      </c>
      <c r="K7" s="20">
        <v>301108443</v>
      </c>
      <c r="L7" s="20">
        <v>233743489</v>
      </c>
      <c r="M7" s="20">
        <v>276804246</v>
      </c>
      <c r="N7" s="20">
        <v>811656178</v>
      </c>
      <c r="O7" s="20">
        <v>223437073</v>
      </c>
      <c r="P7" s="20">
        <v>209897871</v>
      </c>
      <c r="Q7" s="20">
        <v>233083778</v>
      </c>
      <c r="R7" s="20">
        <v>666418722</v>
      </c>
      <c r="S7" s="20">
        <v>364204074</v>
      </c>
      <c r="T7" s="20">
        <v>405039877</v>
      </c>
      <c r="U7" s="20">
        <v>394659544</v>
      </c>
      <c r="V7" s="20">
        <v>1163903495</v>
      </c>
      <c r="W7" s="20">
        <v>3965026268</v>
      </c>
      <c r="X7" s="20">
        <v>5168910716</v>
      </c>
      <c r="Y7" s="20">
        <v>-1203884448</v>
      </c>
      <c r="Z7" s="21">
        <v>-23.29</v>
      </c>
      <c r="AA7" s="22">
        <v>5168910730</v>
      </c>
    </row>
    <row r="8" spans="1:27" ht="12.75">
      <c r="A8" s="23" t="s">
        <v>35</v>
      </c>
      <c r="B8" s="17"/>
      <c r="C8" s="18">
        <v>998431836</v>
      </c>
      <c r="D8" s="18"/>
      <c r="E8" s="19">
        <v>1823912058</v>
      </c>
      <c r="F8" s="20">
        <v>217390085</v>
      </c>
      <c r="G8" s="20">
        <v>5428168024</v>
      </c>
      <c r="H8" s="20">
        <v>95121391</v>
      </c>
      <c r="I8" s="20">
        <v>85390227</v>
      </c>
      <c r="J8" s="20">
        <v>5608679642</v>
      </c>
      <c r="K8" s="20">
        <v>-25453968</v>
      </c>
      <c r="L8" s="20">
        <v>9071480</v>
      </c>
      <c r="M8" s="20">
        <v>81935056</v>
      </c>
      <c r="N8" s="20">
        <v>65552568</v>
      </c>
      <c r="O8" s="20">
        <v>8376302</v>
      </c>
      <c r="P8" s="20">
        <v>12786060</v>
      </c>
      <c r="Q8" s="20">
        <v>60364520</v>
      </c>
      <c r="R8" s="20">
        <v>81526882</v>
      </c>
      <c r="S8" s="20">
        <v>7177065</v>
      </c>
      <c r="T8" s="20">
        <v>34745774</v>
      </c>
      <c r="U8" s="20">
        <v>54087249</v>
      </c>
      <c r="V8" s="20">
        <v>96010088</v>
      </c>
      <c r="W8" s="20">
        <v>5851769180</v>
      </c>
      <c r="X8" s="20">
        <v>217410105</v>
      </c>
      <c r="Y8" s="20">
        <v>5634359075</v>
      </c>
      <c r="Z8" s="21">
        <v>2591.58</v>
      </c>
      <c r="AA8" s="22">
        <v>217390085</v>
      </c>
    </row>
    <row r="9" spans="1:27" ht="12.75">
      <c r="A9" s="23" t="s">
        <v>36</v>
      </c>
      <c r="B9" s="17" t="s">
        <v>6</v>
      </c>
      <c r="C9" s="18">
        <v>6461207202</v>
      </c>
      <c r="D9" s="18"/>
      <c r="E9" s="19">
        <v>4428709843</v>
      </c>
      <c r="F9" s="20">
        <v>7049500009</v>
      </c>
      <c r="G9" s="20">
        <v>1976500151</v>
      </c>
      <c r="H9" s="20">
        <v>168969266</v>
      </c>
      <c r="I9" s="20">
        <v>356270883</v>
      </c>
      <c r="J9" s="20">
        <v>2501740300</v>
      </c>
      <c r="K9" s="20">
        <v>56177258</v>
      </c>
      <c r="L9" s="20">
        <v>218054545</v>
      </c>
      <c r="M9" s="20">
        <v>1310145756</v>
      </c>
      <c r="N9" s="20">
        <v>1584377559</v>
      </c>
      <c r="O9" s="20">
        <v>66978723</v>
      </c>
      <c r="P9" s="20">
        <v>18364741</v>
      </c>
      <c r="Q9" s="20">
        <v>1295482979</v>
      </c>
      <c r="R9" s="20">
        <v>1380826443</v>
      </c>
      <c r="S9" s="20">
        <v>86278258</v>
      </c>
      <c r="T9" s="20">
        <v>39953934</v>
      </c>
      <c r="U9" s="20">
        <v>138219037</v>
      </c>
      <c r="V9" s="20">
        <v>264451229</v>
      </c>
      <c r="W9" s="20">
        <v>5731395531</v>
      </c>
      <c r="X9" s="20">
        <v>7049500026</v>
      </c>
      <c r="Y9" s="20">
        <v>-1318104495</v>
      </c>
      <c r="Z9" s="21">
        <v>-18.7</v>
      </c>
      <c r="AA9" s="22">
        <v>7049500009</v>
      </c>
    </row>
    <row r="10" spans="1:27" ht="12.75">
      <c r="A10" s="23" t="s">
        <v>37</v>
      </c>
      <c r="B10" s="17" t="s">
        <v>6</v>
      </c>
      <c r="C10" s="18">
        <v>1143481372</v>
      </c>
      <c r="D10" s="18"/>
      <c r="E10" s="19">
        <v>1389472365</v>
      </c>
      <c r="F10" s="20">
        <v>2346956981</v>
      </c>
      <c r="G10" s="20">
        <v>188175182</v>
      </c>
      <c r="H10" s="20">
        <v>65572727</v>
      </c>
      <c r="I10" s="20">
        <v>26316653</v>
      </c>
      <c r="J10" s="20">
        <v>280064562</v>
      </c>
      <c r="K10" s="20">
        <v>-1953820</v>
      </c>
      <c r="L10" s="20">
        <v>104705784</v>
      </c>
      <c r="M10" s="20">
        <v>109131532</v>
      </c>
      <c r="N10" s="20">
        <v>211883496</v>
      </c>
      <c r="O10" s="20">
        <v>131627584</v>
      </c>
      <c r="P10" s="20">
        <v>20321960</v>
      </c>
      <c r="Q10" s="20">
        <v>368197833</v>
      </c>
      <c r="R10" s="20">
        <v>520147377</v>
      </c>
      <c r="S10" s="20">
        <v>64963515</v>
      </c>
      <c r="T10" s="20">
        <v>37303244</v>
      </c>
      <c r="U10" s="20">
        <v>41741909</v>
      </c>
      <c r="V10" s="20">
        <v>144008668</v>
      </c>
      <c r="W10" s="20">
        <v>1156104103</v>
      </c>
      <c r="X10" s="20">
        <v>2346956986</v>
      </c>
      <c r="Y10" s="20">
        <v>-1190852883</v>
      </c>
      <c r="Z10" s="21">
        <v>-50.74</v>
      </c>
      <c r="AA10" s="22">
        <v>2346956981</v>
      </c>
    </row>
    <row r="11" spans="1:27" ht="12.75">
      <c r="A11" s="23" t="s">
        <v>38</v>
      </c>
      <c r="B11" s="17"/>
      <c r="C11" s="18">
        <v>24097321</v>
      </c>
      <c r="D11" s="18"/>
      <c r="E11" s="19">
        <v>123501610</v>
      </c>
      <c r="F11" s="20">
        <v>124606098</v>
      </c>
      <c r="G11" s="20">
        <v>2896878</v>
      </c>
      <c r="H11" s="20">
        <v>2875995</v>
      </c>
      <c r="I11" s="20">
        <v>2317526</v>
      </c>
      <c r="J11" s="20">
        <v>8090399</v>
      </c>
      <c r="K11" s="20">
        <v>2681662</v>
      </c>
      <c r="L11" s="20">
        <v>2148665</v>
      </c>
      <c r="M11" s="20">
        <v>3028425</v>
      </c>
      <c r="N11" s="20">
        <v>7858752</v>
      </c>
      <c r="O11" s="20">
        <v>2947995</v>
      </c>
      <c r="P11" s="20">
        <v>2650982</v>
      </c>
      <c r="Q11" s="20">
        <v>2312509</v>
      </c>
      <c r="R11" s="20">
        <v>7911486</v>
      </c>
      <c r="S11" s="20">
        <v>2831087</v>
      </c>
      <c r="T11" s="20">
        <v>8653322</v>
      </c>
      <c r="U11" s="20">
        <v>3926546</v>
      </c>
      <c r="V11" s="20">
        <v>15410955</v>
      </c>
      <c r="W11" s="20">
        <v>39271592</v>
      </c>
      <c r="X11" s="20">
        <v>124606098</v>
      </c>
      <c r="Y11" s="20">
        <v>-85334506</v>
      </c>
      <c r="Z11" s="21">
        <v>-68.48</v>
      </c>
      <c r="AA11" s="22">
        <v>124606098</v>
      </c>
    </row>
    <row r="12" spans="1:27" ht="12.75">
      <c r="A12" s="23" t="s">
        <v>39</v>
      </c>
      <c r="B12" s="17"/>
      <c r="C12" s="18"/>
      <c r="D12" s="18"/>
      <c r="E12" s="19"/>
      <c r="F12" s="20">
        <v>1055000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>
        <v>1055000</v>
      </c>
      <c r="Y12" s="20">
        <v>-1055000</v>
      </c>
      <c r="Z12" s="21">
        <v>-100</v>
      </c>
      <c r="AA12" s="22">
        <v>1055000</v>
      </c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-18096973450</v>
      </c>
      <c r="D14" s="18"/>
      <c r="E14" s="19">
        <v>-59351038223</v>
      </c>
      <c r="F14" s="20">
        <v>-59709722964</v>
      </c>
      <c r="G14" s="20">
        <v>-4079046636</v>
      </c>
      <c r="H14" s="20">
        <v>-5555733867</v>
      </c>
      <c r="I14" s="20">
        <v>-4301310050</v>
      </c>
      <c r="J14" s="20">
        <v>-13936090553</v>
      </c>
      <c r="K14" s="20">
        <v>-4476617517</v>
      </c>
      <c r="L14" s="20">
        <v>-1723687775</v>
      </c>
      <c r="M14" s="20">
        <v>-4659930670</v>
      </c>
      <c r="N14" s="20">
        <v>-10860235962</v>
      </c>
      <c r="O14" s="20">
        <v>-4108788567</v>
      </c>
      <c r="P14" s="20">
        <v>-4165239559</v>
      </c>
      <c r="Q14" s="20">
        <v>-3664177182</v>
      </c>
      <c r="R14" s="20">
        <v>-11938205308</v>
      </c>
      <c r="S14" s="20">
        <v>-3755426416</v>
      </c>
      <c r="T14" s="20">
        <v>-3815607806</v>
      </c>
      <c r="U14" s="20">
        <v>-6103959935</v>
      </c>
      <c r="V14" s="20">
        <v>-13674994157</v>
      </c>
      <c r="W14" s="20">
        <v>-50409525980</v>
      </c>
      <c r="X14" s="20">
        <v>-59709726029</v>
      </c>
      <c r="Y14" s="20">
        <v>9300200049</v>
      </c>
      <c r="Z14" s="21">
        <v>-15.58</v>
      </c>
      <c r="AA14" s="22">
        <v>-59709722964</v>
      </c>
    </row>
    <row r="15" spans="1:27" ht="12.75">
      <c r="A15" s="23" t="s">
        <v>42</v>
      </c>
      <c r="B15" s="17"/>
      <c r="C15" s="18">
        <v>-169488024</v>
      </c>
      <c r="D15" s="18"/>
      <c r="E15" s="19">
        <v>-1196980450</v>
      </c>
      <c r="F15" s="20">
        <v>-1217937107</v>
      </c>
      <c r="G15" s="20">
        <v>-176619025</v>
      </c>
      <c r="H15" s="20">
        <v>-5945889</v>
      </c>
      <c r="I15" s="20">
        <v>-119946809</v>
      </c>
      <c r="J15" s="20">
        <v>-302511723</v>
      </c>
      <c r="K15" s="20">
        <v>-159834336</v>
      </c>
      <c r="L15" s="20">
        <v>-7032301</v>
      </c>
      <c r="M15" s="20">
        <v>-54236139</v>
      </c>
      <c r="N15" s="20">
        <v>-221102776</v>
      </c>
      <c r="O15" s="20">
        <v>-64523386</v>
      </c>
      <c r="P15" s="20">
        <v>-132030439</v>
      </c>
      <c r="Q15" s="20">
        <v>-24126145</v>
      </c>
      <c r="R15" s="20">
        <v>-220679970</v>
      </c>
      <c r="S15" s="20">
        <v>-16041971</v>
      </c>
      <c r="T15" s="20">
        <v>-147629002</v>
      </c>
      <c r="U15" s="20">
        <v>-98542567</v>
      </c>
      <c r="V15" s="20">
        <v>-262213540</v>
      </c>
      <c r="W15" s="20">
        <v>-1006508009</v>
      </c>
      <c r="X15" s="20">
        <v>-1217937121</v>
      </c>
      <c r="Y15" s="20">
        <v>211429112</v>
      </c>
      <c r="Z15" s="21">
        <v>-17.36</v>
      </c>
      <c r="AA15" s="22">
        <v>-1217937107</v>
      </c>
    </row>
    <row r="16" spans="1:27" ht="12.75">
      <c r="A16" s="23" t="s">
        <v>43</v>
      </c>
      <c r="B16" s="17" t="s">
        <v>6</v>
      </c>
      <c r="C16" s="18">
        <v>-103368427</v>
      </c>
      <c r="D16" s="18"/>
      <c r="E16" s="19">
        <v>-686868622</v>
      </c>
      <c r="F16" s="20">
        <v>-600150456</v>
      </c>
      <c r="G16" s="20">
        <v>-41723385</v>
      </c>
      <c r="H16" s="20">
        <v>-68527284</v>
      </c>
      <c r="I16" s="20">
        <v>-31466848</v>
      </c>
      <c r="J16" s="20">
        <v>-141717517</v>
      </c>
      <c r="K16" s="20">
        <v>-51851026</v>
      </c>
      <c r="L16" s="20">
        <v>-6956404</v>
      </c>
      <c r="M16" s="20">
        <v>-52197045</v>
      </c>
      <c r="N16" s="20">
        <v>-111004475</v>
      </c>
      <c r="O16" s="20">
        <v>-54938135</v>
      </c>
      <c r="P16" s="20">
        <v>-48714901</v>
      </c>
      <c r="Q16" s="20">
        <v>-43902972</v>
      </c>
      <c r="R16" s="20">
        <v>-147556008</v>
      </c>
      <c r="S16" s="20">
        <v>-44508785</v>
      </c>
      <c r="T16" s="20">
        <v>-38442599</v>
      </c>
      <c r="U16" s="20">
        <v>-50667826</v>
      </c>
      <c r="V16" s="20">
        <v>-133619210</v>
      </c>
      <c r="W16" s="20">
        <v>-533897210</v>
      </c>
      <c r="X16" s="20">
        <v>-600150504</v>
      </c>
      <c r="Y16" s="20">
        <v>66253294</v>
      </c>
      <c r="Z16" s="21">
        <v>-11.04</v>
      </c>
      <c r="AA16" s="22">
        <v>-600150456</v>
      </c>
    </row>
    <row r="17" spans="1:27" ht="12.75">
      <c r="A17" s="24" t="s">
        <v>44</v>
      </c>
      <c r="B17" s="25"/>
      <c r="C17" s="26">
        <f aca="true" t="shared" si="0" ref="C17:Y17">SUM(C6:C16)</f>
        <v>-6001933156</v>
      </c>
      <c r="D17" s="26">
        <f>SUM(D6:D16)</f>
        <v>0</v>
      </c>
      <c r="E17" s="27">
        <f t="shared" si="0"/>
        <v>-43778760039</v>
      </c>
      <c r="F17" s="28">
        <f t="shared" si="0"/>
        <v>-43753200426</v>
      </c>
      <c r="G17" s="28">
        <f t="shared" si="0"/>
        <v>5670870039</v>
      </c>
      <c r="H17" s="28">
        <f t="shared" si="0"/>
        <v>-4872345364</v>
      </c>
      <c r="I17" s="28">
        <f t="shared" si="0"/>
        <v>-3494686860</v>
      </c>
      <c r="J17" s="28">
        <f t="shared" si="0"/>
        <v>-2696162185</v>
      </c>
      <c r="K17" s="28">
        <f t="shared" si="0"/>
        <v>-4189501499</v>
      </c>
      <c r="L17" s="28">
        <f t="shared" si="0"/>
        <v>-1062497416</v>
      </c>
      <c r="M17" s="28">
        <f t="shared" si="0"/>
        <v>-2856685005</v>
      </c>
      <c r="N17" s="28">
        <f t="shared" si="0"/>
        <v>-8108683920</v>
      </c>
      <c r="O17" s="28">
        <f t="shared" si="0"/>
        <v>-3681043576</v>
      </c>
      <c r="P17" s="28">
        <f t="shared" si="0"/>
        <v>-3992780682</v>
      </c>
      <c r="Q17" s="28">
        <f t="shared" si="0"/>
        <v>-1644224636</v>
      </c>
      <c r="R17" s="28">
        <f t="shared" si="0"/>
        <v>-9318048894</v>
      </c>
      <c r="S17" s="28">
        <f t="shared" si="0"/>
        <v>-3144186990</v>
      </c>
      <c r="T17" s="28">
        <f t="shared" si="0"/>
        <v>-3259991135</v>
      </c>
      <c r="U17" s="28">
        <f t="shared" si="0"/>
        <v>-5486599075</v>
      </c>
      <c r="V17" s="28">
        <f t="shared" si="0"/>
        <v>-11890777200</v>
      </c>
      <c r="W17" s="28">
        <f t="shared" si="0"/>
        <v>-32013672199</v>
      </c>
      <c r="X17" s="28">
        <f t="shared" si="0"/>
        <v>-43753183530</v>
      </c>
      <c r="Y17" s="28">
        <f t="shared" si="0"/>
        <v>11739511331</v>
      </c>
      <c r="Z17" s="29">
        <f>+IF(X17&lt;&gt;0,+(Y17/X17)*100,0)</f>
        <v>-26.83121634555034</v>
      </c>
      <c r="AA17" s="30">
        <f>SUM(AA6:AA16)</f>
        <v>-43753200426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>
        <v>443259</v>
      </c>
      <c r="D21" s="18"/>
      <c r="E21" s="19">
        <v>20419652</v>
      </c>
      <c r="F21" s="20">
        <v>22631331</v>
      </c>
      <c r="G21" s="36">
        <v>416046</v>
      </c>
      <c r="H21" s="36">
        <v>1203</v>
      </c>
      <c r="I21" s="36">
        <v>419729</v>
      </c>
      <c r="J21" s="20">
        <v>836978</v>
      </c>
      <c r="K21" s="36">
        <v>2415</v>
      </c>
      <c r="L21" s="36">
        <v>20000</v>
      </c>
      <c r="M21" s="20"/>
      <c r="N21" s="36">
        <v>22415</v>
      </c>
      <c r="O21" s="36">
        <v>5049</v>
      </c>
      <c r="P21" s="36">
        <v>2510</v>
      </c>
      <c r="Q21" s="20">
        <v>2318</v>
      </c>
      <c r="R21" s="36">
        <v>9877</v>
      </c>
      <c r="S21" s="36">
        <v>758562</v>
      </c>
      <c r="T21" s="20">
        <v>829186</v>
      </c>
      <c r="U21" s="36">
        <v>3047043</v>
      </c>
      <c r="V21" s="36">
        <v>4634791</v>
      </c>
      <c r="W21" s="36">
        <v>5504061</v>
      </c>
      <c r="X21" s="20">
        <v>22631327</v>
      </c>
      <c r="Y21" s="36">
        <v>-17127266</v>
      </c>
      <c r="Z21" s="37">
        <v>-75.68</v>
      </c>
      <c r="AA21" s="38">
        <v>22631331</v>
      </c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-983927</v>
      </c>
      <c r="D23" s="40"/>
      <c r="E23" s="19">
        <v>15408047</v>
      </c>
      <c r="F23" s="20">
        <v>-5665664</v>
      </c>
      <c r="G23" s="36">
        <v>-10487387</v>
      </c>
      <c r="H23" s="36">
        <v>-40715997</v>
      </c>
      <c r="I23" s="36">
        <v>35779900</v>
      </c>
      <c r="J23" s="20">
        <v>-15423484</v>
      </c>
      <c r="K23" s="36">
        <v>28458940</v>
      </c>
      <c r="L23" s="36">
        <v>-12876207</v>
      </c>
      <c r="M23" s="20">
        <v>24614937</v>
      </c>
      <c r="N23" s="36">
        <v>40197670</v>
      </c>
      <c r="O23" s="36">
        <v>-38439811</v>
      </c>
      <c r="P23" s="36">
        <v>94818260</v>
      </c>
      <c r="Q23" s="20">
        <v>-68242562</v>
      </c>
      <c r="R23" s="36">
        <v>-11864113</v>
      </c>
      <c r="S23" s="36">
        <v>-28141017</v>
      </c>
      <c r="T23" s="20">
        <v>8881458</v>
      </c>
      <c r="U23" s="36">
        <v>-39116000</v>
      </c>
      <c r="V23" s="36">
        <v>-58375559</v>
      </c>
      <c r="W23" s="36">
        <v>-45465486</v>
      </c>
      <c r="X23" s="20">
        <v>-858209</v>
      </c>
      <c r="Y23" s="36">
        <v>-44607277</v>
      </c>
      <c r="Z23" s="37">
        <v>5197.72</v>
      </c>
      <c r="AA23" s="38">
        <v>-5665664</v>
      </c>
    </row>
    <row r="24" spans="1:27" ht="12.75">
      <c r="A24" s="23" t="s">
        <v>49</v>
      </c>
      <c r="B24" s="17"/>
      <c r="C24" s="18">
        <v>-37900222</v>
      </c>
      <c r="D24" s="18"/>
      <c r="E24" s="19">
        <v>37900227</v>
      </c>
      <c r="F24" s="20">
        <v>37900215</v>
      </c>
      <c r="G24" s="20">
        <v>-414304259</v>
      </c>
      <c r="H24" s="20">
        <v>774435887</v>
      </c>
      <c r="I24" s="20">
        <v>-358809978</v>
      </c>
      <c r="J24" s="20">
        <v>1321650</v>
      </c>
      <c r="K24" s="20">
        <v>6396243</v>
      </c>
      <c r="L24" s="20">
        <v>-6833804</v>
      </c>
      <c r="M24" s="20">
        <v>249596776</v>
      </c>
      <c r="N24" s="20">
        <v>249159215</v>
      </c>
      <c r="O24" s="20">
        <v>-513837212</v>
      </c>
      <c r="P24" s="20">
        <v>271232098</v>
      </c>
      <c r="Q24" s="20">
        <v>-6616145</v>
      </c>
      <c r="R24" s="20">
        <v>-249221259</v>
      </c>
      <c r="S24" s="20">
        <v>-361571</v>
      </c>
      <c r="T24" s="20">
        <v>-26140</v>
      </c>
      <c r="U24" s="20">
        <v>14526618</v>
      </c>
      <c r="V24" s="20">
        <v>14138907</v>
      </c>
      <c r="W24" s="20">
        <v>15398513</v>
      </c>
      <c r="X24" s="20">
        <v>31655924</v>
      </c>
      <c r="Y24" s="20">
        <v>-16257411</v>
      </c>
      <c r="Z24" s="21">
        <v>-51.36</v>
      </c>
      <c r="AA24" s="22">
        <v>37900215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-1797833840</v>
      </c>
      <c r="D26" s="18"/>
      <c r="E26" s="19">
        <v>-3073605696</v>
      </c>
      <c r="F26" s="20">
        <v>-1914283178</v>
      </c>
      <c r="G26" s="20">
        <v>-101326079</v>
      </c>
      <c r="H26" s="20">
        <v>-83756671</v>
      </c>
      <c r="I26" s="20">
        <v>-1262184</v>
      </c>
      <c r="J26" s="20">
        <v>-186344934</v>
      </c>
      <c r="K26" s="20">
        <v>-78396663</v>
      </c>
      <c r="L26" s="20">
        <v>-79539556</v>
      </c>
      <c r="M26" s="20">
        <v>-174014484</v>
      </c>
      <c r="N26" s="20">
        <v>-331950703</v>
      </c>
      <c r="O26" s="20">
        <v>-46884713</v>
      </c>
      <c r="P26" s="20">
        <v>-82879287</v>
      </c>
      <c r="Q26" s="20">
        <v>-138888662</v>
      </c>
      <c r="R26" s="20">
        <v>-268652662</v>
      </c>
      <c r="S26" s="20">
        <v>-84155459</v>
      </c>
      <c r="T26" s="20">
        <v>-116045302</v>
      </c>
      <c r="U26" s="20">
        <v>-302210730</v>
      </c>
      <c r="V26" s="20">
        <v>-502411491</v>
      </c>
      <c r="W26" s="20">
        <v>-1289359790</v>
      </c>
      <c r="X26" s="20">
        <v>-1914283241</v>
      </c>
      <c r="Y26" s="20">
        <v>624923451</v>
      </c>
      <c r="Z26" s="21">
        <v>-32.65</v>
      </c>
      <c r="AA26" s="22">
        <v>-1914283178</v>
      </c>
    </row>
    <row r="27" spans="1:27" ht="12.75">
      <c r="A27" s="24" t="s">
        <v>51</v>
      </c>
      <c r="B27" s="25"/>
      <c r="C27" s="26">
        <f aca="true" t="shared" si="1" ref="C27:Y27">SUM(C21:C26)</f>
        <v>-1836274730</v>
      </c>
      <c r="D27" s="26">
        <f>SUM(D21:D26)</f>
        <v>0</v>
      </c>
      <c r="E27" s="27">
        <f t="shared" si="1"/>
        <v>-2999877770</v>
      </c>
      <c r="F27" s="28">
        <f t="shared" si="1"/>
        <v>-1859417296</v>
      </c>
      <c r="G27" s="28">
        <f t="shared" si="1"/>
        <v>-525701679</v>
      </c>
      <c r="H27" s="28">
        <f t="shared" si="1"/>
        <v>649964422</v>
      </c>
      <c r="I27" s="28">
        <f t="shared" si="1"/>
        <v>-323872533</v>
      </c>
      <c r="J27" s="28">
        <f t="shared" si="1"/>
        <v>-199609790</v>
      </c>
      <c r="K27" s="28">
        <f t="shared" si="1"/>
        <v>-43539065</v>
      </c>
      <c r="L27" s="28">
        <f t="shared" si="1"/>
        <v>-99229567</v>
      </c>
      <c r="M27" s="28">
        <f t="shared" si="1"/>
        <v>100197229</v>
      </c>
      <c r="N27" s="28">
        <f t="shared" si="1"/>
        <v>-42571403</v>
      </c>
      <c r="O27" s="28">
        <f t="shared" si="1"/>
        <v>-599156687</v>
      </c>
      <c r="P27" s="28">
        <f t="shared" si="1"/>
        <v>283173581</v>
      </c>
      <c r="Q27" s="28">
        <f t="shared" si="1"/>
        <v>-213745051</v>
      </c>
      <c r="R27" s="28">
        <f t="shared" si="1"/>
        <v>-529728157</v>
      </c>
      <c r="S27" s="28">
        <f t="shared" si="1"/>
        <v>-111899485</v>
      </c>
      <c r="T27" s="28">
        <f t="shared" si="1"/>
        <v>-106360798</v>
      </c>
      <c r="U27" s="28">
        <f t="shared" si="1"/>
        <v>-323753069</v>
      </c>
      <c r="V27" s="28">
        <f t="shared" si="1"/>
        <v>-542013352</v>
      </c>
      <c r="W27" s="28">
        <f t="shared" si="1"/>
        <v>-1313922702</v>
      </c>
      <c r="X27" s="28">
        <f t="shared" si="1"/>
        <v>-1860854199</v>
      </c>
      <c r="Y27" s="28">
        <f t="shared" si="1"/>
        <v>546931497</v>
      </c>
      <c r="Z27" s="29">
        <f>+IF(X27&lt;&gt;0,+(Y27/X27)*100,0)</f>
        <v>-29.391421278137436</v>
      </c>
      <c r="AA27" s="30">
        <f>SUM(AA21:AA26)</f>
        <v>-1859417296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>
        <v>5805949</v>
      </c>
      <c r="D32" s="18"/>
      <c r="E32" s="19">
        <v>7000000</v>
      </c>
      <c r="F32" s="20">
        <v>49324816</v>
      </c>
      <c r="G32" s="20"/>
      <c r="H32" s="20">
        <v>7450247</v>
      </c>
      <c r="I32" s="20">
        <v>9908761</v>
      </c>
      <c r="J32" s="20">
        <v>17359008</v>
      </c>
      <c r="K32" s="20"/>
      <c r="L32" s="20"/>
      <c r="M32" s="20"/>
      <c r="N32" s="20"/>
      <c r="O32" s="20">
        <v>7675504</v>
      </c>
      <c r="P32" s="20"/>
      <c r="Q32" s="20"/>
      <c r="R32" s="20">
        <v>7675504</v>
      </c>
      <c r="S32" s="20">
        <v>3585378</v>
      </c>
      <c r="T32" s="20"/>
      <c r="U32" s="20"/>
      <c r="V32" s="20">
        <v>3585378</v>
      </c>
      <c r="W32" s="20">
        <v>28619890</v>
      </c>
      <c r="X32" s="20">
        <v>49324816</v>
      </c>
      <c r="Y32" s="20">
        <v>-20704926</v>
      </c>
      <c r="Z32" s="21">
        <v>-41.98</v>
      </c>
      <c r="AA32" s="22">
        <v>49324816</v>
      </c>
    </row>
    <row r="33" spans="1:27" ht="12.75">
      <c r="A33" s="23" t="s">
        <v>55</v>
      </c>
      <c r="B33" s="17"/>
      <c r="C33" s="18">
        <v>33572867</v>
      </c>
      <c r="D33" s="18"/>
      <c r="E33" s="19">
        <v>-144101140</v>
      </c>
      <c r="F33" s="20">
        <v>-16005723</v>
      </c>
      <c r="G33" s="20">
        <v>122979349</v>
      </c>
      <c r="H33" s="36">
        <v>-100695492</v>
      </c>
      <c r="I33" s="36">
        <v>-20755874</v>
      </c>
      <c r="J33" s="36">
        <v>1527983</v>
      </c>
      <c r="K33" s="20">
        <v>271885792</v>
      </c>
      <c r="L33" s="20">
        <v>-279147194</v>
      </c>
      <c r="M33" s="20">
        <v>-26804346</v>
      </c>
      <c r="N33" s="20">
        <v>-34065748</v>
      </c>
      <c r="O33" s="36">
        <v>-121885497</v>
      </c>
      <c r="P33" s="36">
        <v>331523489</v>
      </c>
      <c r="Q33" s="36">
        <v>-270411340</v>
      </c>
      <c r="R33" s="20">
        <v>-60773348</v>
      </c>
      <c r="S33" s="20">
        <v>85227046</v>
      </c>
      <c r="T33" s="20">
        <v>-39283275</v>
      </c>
      <c r="U33" s="20">
        <v>-100425248</v>
      </c>
      <c r="V33" s="36">
        <v>-54481477</v>
      </c>
      <c r="W33" s="36">
        <v>-147792590</v>
      </c>
      <c r="X33" s="36">
        <v>-142895373</v>
      </c>
      <c r="Y33" s="20">
        <v>-4897217</v>
      </c>
      <c r="Z33" s="21">
        <v>3.43</v>
      </c>
      <c r="AA33" s="22">
        <v>-16005723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50045145</v>
      </c>
      <c r="D35" s="18"/>
      <c r="E35" s="19">
        <v>55133033</v>
      </c>
      <c r="F35" s="20">
        <v>14992320</v>
      </c>
      <c r="G35" s="20">
        <v>42426134</v>
      </c>
      <c r="H35" s="20">
        <v>3069624</v>
      </c>
      <c r="I35" s="20">
        <v>-2979167</v>
      </c>
      <c r="J35" s="20">
        <v>42516591</v>
      </c>
      <c r="K35" s="20">
        <v>3132</v>
      </c>
      <c r="L35" s="20">
        <v>246591</v>
      </c>
      <c r="M35" s="20">
        <v>5399785</v>
      </c>
      <c r="N35" s="20">
        <v>5649508</v>
      </c>
      <c r="O35" s="20">
        <v>-277996</v>
      </c>
      <c r="P35" s="20">
        <v>2696221</v>
      </c>
      <c r="Q35" s="20">
        <v>6252482</v>
      </c>
      <c r="R35" s="20">
        <v>8670707</v>
      </c>
      <c r="S35" s="20"/>
      <c r="T35" s="20">
        <v>54358</v>
      </c>
      <c r="U35" s="20">
        <v>-1130824</v>
      </c>
      <c r="V35" s="20">
        <v>-1076466</v>
      </c>
      <c r="W35" s="20">
        <v>55760340</v>
      </c>
      <c r="X35" s="20">
        <v>14992320</v>
      </c>
      <c r="Y35" s="20">
        <v>40768020</v>
      </c>
      <c r="Z35" s="21">
        <v>271.93</v>
      </c>
      <c r="AA35" s="22">
        <v>14992320</v>
      </c>
    </row>
    <row r="36" spans="1:27" ht="12.75">
      <c r="A36" s="24" t="s">
        <v>57</v>
      </c>
      <c r="B36" s="25"/>
      <c r="C36" s="26">
        <f aca="true" t="shared" si="2" ref="C36:Y36">SUM(C31:C35)</f>
        <v>89423961</v>
      </c>
      <c r="D36" s="26">
        <f>SUM(D31:D35)</f>
        <v>0</v>
      </c>
      <c r="E36" s="27">
        <f t="shared" si="2"/>
        <v>-81968107</v>
      </c>
      <c r="F36" s="28">
        <f t="shared" si="2"/>
        <v>48311413</v>
      </c>
      <c r="G36" s="28">
        <f t="shared" si="2"/>
        <v>165405483</v>
      </c>
      <c r="H36" s="28">
        <f t="shared" si="2"/>
        <v>-90175621</v>
      </c>
      <c r="I36" s="28">
        <f t="shared" si="2"/>
        <v>-13826280</v>
      </c>
      <c r="J36" s="28">
        <f t="shared" si="2"/>
        <v>61403582</v>
      </c>
      <c r="K36" s="28">
        <f t="shared" si="2"/>
        <v>271888924</v>
      </c>
      <c r="L36" s="28">
        <f t="shared" si="2"/>
        <v>-278900603</v>
      </c>
      <c r="M36" s="28">
        <f t="shared" si="2"/>
        <v>-21404561</v>
      </c>
      <c r="N36" s="28">
        <f t="shared" si="2"/>
        <v>-28416240</v>
      </c>
      <c r="O36" s="28">
        <f t="shared" si="2"/>
        <v>-114487989</v>
      </c>
      <c r="P36" s="28">
        <f t="shared" si="2"/>
        <v>334219710</v>
      </c>
      <c r="Q36" s="28">
        <f t="shared" si="2"/>
        <v>-264158858</v>
      </c>
      <c r="R36" s="28">
        <f t="shared" si="2"/>
        <v>-44427137</v>
      </c>
      <c r="S36" s="28">
        <f t="shared" si="2"/>
        <v>88812424</v>
      </c>
      <c r="T36" s="28">
        <f t="shared" si="2"/>
        <v>-39228917</v>
      </c>
      <c r="U36" s="28">
        <f t="shared" si="2"/>
        <v>-101556072</v>
      </c>
      <c r="V36" s="28">
        <f t="shared" si="2"/>
        <v>-51972565</v>
      </c>
      <c r="W36" s="28">
        <f t="shared" si="2"/>
        <v>-63412360</v>
      </c>
      <c r="X36" s="28">
        <f t="shared" si="2"/>
        <v>-78578237</v>
      </c>
      <c r="Y36" s="28">
        <f t="shared" si="2"/>
        <v>15165877</v>
      </c>
      <c r="Z36" s="29">
        <f>+IF(X36&lt;&gt;0,+(Y36/X36)*100,0)</f>
        <v>-19.30035284451597</v>
      </c>
      <c r="AA36" s="30">
        <f>SUM(AA31:AA35)</f>
        <v>48311413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-7748783925</v>
      </c>
      <c r="D38" s="32">
        <f>+D17+D27+D36</f>
        <v>0</v>
      </c>
      <c r="E38" s="33">
        <f t="shared" si="3"/>
        <v>-46860605916</v>
      </c>
      <c r="F38" s="2">
        <f t="shared" si="3"/>
        <v>-45564306309</v>
      </c>
      <c r="G38" s="2">
        <f t="shared" si="3"/>
        <v>5310573843</v>
      </c>
      <c r="H38" s="2">
        <f t="shared" si="3"/>
        <v>-4312556563</v>
      </c>
      <c r="I38" s="2">
        <f t="shared" si="3"/>
        <v>-3832385673</v>
      </c>
      <c r="J38" s="2">
        <f t="shared" si="3"/>
        <v>-2834368393</v>
      </c>
      <c r="K38" s="2">
        <f t="shared" si="3"/>
        <v>-3961151640</v>
      </c>
      <c r="L38" s="2">
        <f t="shared" si="3"/>
        <v>-1440627586</v>
      </c>
      <c r="M38" s="2">
        <f t="shared" si="3"/>
        <v>-2777892337</v>
      </c>
      <c r="N38" s="2">
        <f t="shared" si="3"/>
        <v>-8179671563</v>
      </c>
      <c r="O38" s="2">
        <f t="shared" si="3"/>
        <v>-4394688252</v>
      </c>
      <c r="P38" s="2">
        <f t="shared" si="3"/>
        <v>-3375387391</v>
      </c>
      <c r="Q38" s="2">
        <f t="shared" si="3"/>
        <v>-2122128545</v>
      </c>
      <c r="R38" s="2">
        <f t="shared" si="3"/>
        <v>-9892204188</v>
      </c>
      <c r="S38" s="2">
        <f t="shared" si="3"/>
        <v>-3167274051</v>
      </c>
      <c r="T38" s="2">
        <f t="shared" si="3"/>
        <v>-3405580850</v>
      </c>
      <c r="U38" s="2">
        <f t="shared" si="3"/>
        <v>-5911908216</v>
      </c>
      <c r="V38" s="2">
        <f t="shared" si="3"/>
        <v>-12484763117</v>
      </c>
      <c r="W38" s="2">
        <f t="shared" si="3"/>
        <v>-33391007261</v>
      </c>
      <c r="X38" s="2">
        <f t="shared" si="3"/>
        <v>-45692615966</v>
      </c>
      <c r="Y38" s="2">
        <f t="shared" si="3"/>
        <v>12301608705</v>
      </c>
      <c r="Z38" s="34">
        <f>+IF(X38&lt;&gt;0,+(Y38/X38)*100,0)</f>
        <v>-26.922531014975505</v>
      </c>
      <c r="AA38" s="35">
        <f>+AA17+AA27+AA36</f>
        <v>-45564306309</v>
      </c>
    </row>
    <row r="39" spans="1:27" ht="12.75">
      <c r="A39" s="23" t="s">
        <v>59</v>
      </c>
      <c r="B39" s="17"/>
      <c r="C39" s="32">
        <v>2697379221</v>
      </c>
      <c r="D39" s="32"/>
      <c r="E39" s="33">
        <v>2055542695</v>
      </c>
      <c r="F39" s="2">
        <v>4127064916</v>
      </c>
      <c r="G39" s="2">
        <v>2864751023</v>
      </c>
      <c r="H39" s="2">
        <f>+G40+H60</f>
        <v>8230620832</v>
      </c>
      <c r="I39" s="2">
        <f>+H40+I60</f>
        <v>4024514896</v>
      </c>
      <c r="J39" s="2">
        <f>+G39</f>
        <v>2864751023</v>
      </c>
      <c r="K39" s="2">
        <f>+I40+K60</f>
        <v>250846687</v>
      </c>
      <c r="L39" s="2">
        <f>+K40+L60</f>
        <v>-3669594469</v>
      </c>
      <c r="M39" s="2">
        <f>+L40+M60</f>
        <v>-5057230242</v>
      </c>
      <c r="N39" s="2">
        <f>+K39</f>
        <v>250846687</v>
      </c>
      <c r="O39" s="2">
        <f>+M40+O60</f>
        <v>-7910371413</v>
      </c>
      <c r="P39" s="2">
        <f>+O40+P60</f>
        <v>-12160954212</v>
      </c>
      <c r="Q39" s="2">
        <f>+P40+Q60</f>
        <v>-15591859729</v>
      </c>
      <c r="R39" s="2">
        <f>+O39</f>
        <v>-7910371413</v>
      </c>
      <c r="S39" s="2">
        <f>+Q40+S60</f>
        <v>-17719752610</v>
      </c>
      <c r="T39" s="2">
        <f>+S40+T60</f>
        <v>-20968875483</v>
      </c>
      <c r="U39" s="2">
        <f>+T40+U60</f>
        <v>-24213012768</v>
      </c>
      <c r="V39" s="2">
        <f>+S39</f>
        <v>-17719752610</v>
      </c>
      <c r="W39" s="2">
        <f>+G39</f>
        <v>2864751023</v>
      </c>
      <c r="X39" s="2">
        <v>2028035203</v>
      </c>
      <c r="Y39" s="2">
        <f>+W39-X39</f>
        <v>836715820</v>
      </c>
      <c r="Z39" s="34">
        <f>+IF(X39&lt;&gt;0,+(Y39/X39)*100,0)</f>
        <v>41.257460361746986</v>
      </c>
      <c r="AA39" s="35">
        <v>4127064916</v>
      </c>
    </row>
    <row r="40" spans="1:27" ht="12.75">
      <c r="A40" s="41" t="s">
        <v>61</v>
      </c>
      <c r="B40" s="42" t="s">
        <v>60</v>
      </c>
      <c r="C40" s="43">
        <f>+C38+C39</f>
        <v>-5051404704</v>
      </c>
      <c r="D40" s="43">
        <f aca="true" t="shared" si="4" ref="D40:AA40">+D38+D39</f>
        <v>0</v>
      </c>
      <c r="E40" s="44">
        <f t="shared" si="4"/>
        <v>-44805063221</v>
      </c>
      <c r="F40" s="45">
        <f t="shared" si="4"/>
        <v>-41437241393</v>
      </c>
      <c r="G40" s="45">
        <f t="shared" si="4"/>
        <v>8175324866</v>
      </c>
      <c r="H40" s="45">
        <f t="shared" si="4"/>
        <v>3918064269</v>
      </c>
      <c r="I40" s="45">
        <f t="shared" si="4"/>
        <v>192129223</v>
      </c>
      <c r="J40" s="45">
        <f>+I40</f>
        <v>192129223</v>
      </c>
      <c r="K40" s="45">
        <f t="shared" si="4"/>
        <v>-3710304953</v>
      </c>
      <c r="L40" s="45">
        <f t="shared" si="4"/>
        <v>-5110222055</v>
      </c>
      <c r="M40" s="45">
        <f t="shared" si="4"/>
        <v>-7835122579</v>
      </c>
      <c r="N40" s="45">
        <f>+M40</f>
        <v>-7835122579</v>
      </c>
      <c r="O40" s="45">
        <f t="shared" si="4"/>
        <v>-12305059665</v>
      </c>
      <c r="P40" s="45">
        <f t="shared" si="4"/>
        <v>-15536341603</v>
      </c>
      <c r="Q40" s="45">
        <f t="shared" si="4"/>
        <v>-17713988274</v>
      </c>
      <c r="R40" s="45">
        <f>+Q40</f>
        <v>-17713988274</v>
      </c>
      <c r="S40" s="45">
        <f t="shared" si="4"/>
        <v>-20887026661</v>
      </c>
      <c r="T40" s="45">
        <f t="shared" si="4"/>
        <v>-24374456333</v>
      </c>
      <c r="U40" s="45">
        <f t="shared" si="4"/>
        <v>-30124920984</v>
      </c>
      <c r="V40" s="45">
        <f>+U40</f>
        <v>-30124920984</v>
      </c>
      <c r="W40" s="45">
        <f>+V40</f>
        <v>-30124920984</v>
      </c>
      <c r="X40" s="45">
        <f t="shared" si="4"/>
        <v>-43664580763</v>
      </c>
      <c r="Y40" s="45">
        <f t="shared" si="4"/>
        <v>13138324525</v>
      </c>
      <c r="Z40" s="46">
        <f>+IF(X40&lt;&gt;0,+(Y40/X40)*100,0)</f>
        <v>-30.089203412512795</v>
      </c>
      <c r="AA40" s="47">
        <f t="shared" si="4"/>
        <v>-41437241393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1" ht="12.75" hidden="1">
      <c r="G60">
        <v>2864751023</v>
      </c>
      <c r="H60">
        <v>55295966</v>
      </c>
      <c r="I60">
        <v>106450627</v>
      </c>
      <c r="J60">
        <v>2864751023</v>
      </c>
      <c r="K60">
        <v>58717464</v>
      </c>
      <c r="L60">
        <v>40710484</v>
      </c>
      <c r="M60">
        <v>52991813</v>
      </c>
      <c r="N60">
        <v>58717464</v>
      </c>
      <c r="O60">
        <v>-75248834</v>
      </c>
      <c r="P60">
        <v>144105453</v>
      </c>
      <c r="Q60">
        <v>-55518126</v>
      </c>
      <c r="R60">
        <v>-75248834</v>
      </c>
      <c r="S60">
        <v>-5764336</v>
      </c>
      <c r="T60">
        <v>-81848822</v>
      </c>
      <c r="U60">
        <v>161443565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33117887</v>
      </c>
      <c r="F6" s="20">
        <v>37727869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37727869</v>
      </c>
      <c r="Y6" s="20">
        <v>-37727869</v>
      </c>
      <c r="Z6" s="21">
        <v>-100</v>
      </c>
      <c r="AA6" s="22">
        <v>37727869</v>
      </c>
    </row>
    <row r="7" spans="1:27" ht="12.75">
      <c r="A7" s="23" t="s">
        <v>34</v>
      </c>
      <c r="B7" s="17"/>
      <c r="C7" s="18"/>
      <c r="D7" s="18"/>
      <c r="E7" s="19">
        <v>19728328</v>
      </c>
      <c r="F7" s="20">
        <v>19044684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19044684</v>
      </c>
      <c r="Y7" s="20">
        <v>-19044684</v>
      </c>
      <c r="Z7" s="21">
        <v>-100</v>
      </c>
      <c r="AA7" s="22">
        <v>19044684</v>
      </c>
    </row>
    <row r="8" spans="1:27" ht="12.75">
      <c r="A8" s="23" t="s">
        <v>35</v>
      </c>
      <c r="B8" s="17"/>
      <c r="C8" s="18"/>
      <c r="D8" s="18"/>
      <c r="E8" s="19">
        <v>19606035</v>
      </c>
      <c r="F8" s="20">
        <v>7210982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7230982</v>
      </c>
      <c r="Y8" s="20">
        <v>-7230982</v>
      </c>
      <c r="Z8" s="21">
        <v>-100</v>
      </c>
      <c r="AA8" s="22">
        <v>7210982</v>
      </c>
    </row>
    <row r="9" spans="1:27" ht="12.75">
      <c r="A9" s="23" t="s">
        <v>36</v>
      </c>
      <c r="B9" s="17" t="s">
        <v>6</v>
      </c>
      <c r="C9" s="18">
        <v>1988035</v>
      </c>
      <c r="D9" s="18"/>
      <c r="E9" s="19">
        <v>43257536</v>
      </c>
      <c r="F9" s="20">
        <v>42519805</v>
      </c>
      <c r="G9" s="20">
        <v>11345793</v>
      </c>
      <c r="H9" s="20">
        <v>-7567679</v>
      </c>
      <c r="I9" s="20">
        <v>863486</v>
      </c>
      <c r="J9" s="20">
        <v>4641600</v>
      </c>
      <c r="K9" s="20">
        <v>3961741</v>
      </c>
      <c r="L9" s="20">
        <v>12208797</v>
      </c>
      <c r="M9" s="20">
        <v>23287536</v>
      </c>
      <c r="N9" s="20">
        <v>39458074</v>
      </c>
      <c r="O9" s="20">
        <v>-2506164</v>
      </c>
      <c r="P9" s="20">
        <v>269646</v>
      </c>
      <c r="Q9" s="20">
        <v>12540134</v>
      </c>
      <c r="R9" s="20">
        <v>10303616</v>
      </c>
      <c r="S9" s="20">
        <v>-3477180</v>
      </c>
      <c r="T9" s="20">
        <v>2093316</v>
      </c>
      <c r="U9" s="20"/>
      <c r="V9" s="20">
        <v>-1383864</v>
      </c>
      <c r="W9" s="20">
        <v>53019426</v>
      </c>
      <c r="X9" s="20">
        <v>42519805</v>
      </c>
      <c r="Y9" s="20">
        <v>10499621</v>
      </c>
      <c r="Z9" s="21">
        <v>24.69</v>
      </c>
      <c r="AA9" s="22">
        <v>42519805</v>
      </c>
    </row>
    <row r="10" spans="1:27" ht="12.75">
      <c r="A10" s="23" t="s">
        <v>37</v>
      </c>
      <c r="B10" s="17" t="s">
        <v>6</v>
      </c>
      <c r="C10" s="18"/>
      <c r="D10" s="18"/>
      <c r="E10" s="19">
        <v>17031000</v>
      </c>
      <c r="F10" s="20">
        <v>17031000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17031000</v>
      </c>
      <c r="Y10" s="20">
        <v>-17031000</v>
      </c>
      <c r="Z10" s="21">
        <v>-100</v>
      </c>
      <c r="AA10" s="22">
        <v>17031000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-141745916</v>
      </c>
      <c r="D14" s="18"/>
      <c r="E14" s="19">
        <v>-135937818</v>
      </c>
      <c r="F14" s="20">
        <v>-142635681</v>
      </c>
      <c r="G14" s="20">
        <v>-14045595</v>
      </c>
      <c r="H14" s="20">
        <v>-25349296</v>
      </c>
      <c r="I14" s="20">
        <v>-15710210</v>
      </c>
      <c r="J14" s="20">
        <v>-55105101</v>
      </c>
      <c r="K14" s="20">
        <v>-12159702</v>
      </c>
      <c r="L14" s="20">
        <v>-11434772</v>
      </c>
      <c r="M14" s="20">
        <v>-4040668</v>
      </c>
      <c r="N14" s="20">
        <v>-27635142</v>
      </c>
      <c r="O14" s="20">
        <v>-10215956</v>
      </c>
      <c r="P14" s="20">
        <v>-11319128</v>
      </c>
      <c r="Q14" s="20">
        <v>-11474433</v>
      </c>
      <c r="R14" s="20">
        <v>-33009517</v>
      </c>
      <c r="S14" s="20">
        <v>-9514449</v>
      </c>
      <c r="T14" s="20">
        <v>-4117443</v>
      </c>
      <c r="U14" s="20"/>
      <c r="V14" s="20">
        <v>-13631892</v>
      </c>
      <c r="W14" s="20">
        <v>-129381652</v>
      </c>
      <c r="X14" s="20">
        <v>-142635681</v>
      </c>
      <c r="Y14" s="20">
        <v>13254029</v>
      </c>
      <c r="Z14" s="21">
        <v>-9.29</v>
      </c>
      <c r="AA14" s="22">
        <v>-142635681</v>
      </c>
    </row>
    <row r="15" spans="1:27" ht="12.75">
      <c r="A15" s="23" t="s">
        <v>42</v>
      </c>
      <c r="B15" s="17"/>
      <c r="C15" s="18">
        <v>-386000</v>
      </c>
      <c r="D15" s="18"/>
      <c r="E15" s="19"/>
      <c r="F15" s="20">
        <v>-21003996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-21003996</v>
      </c>
      <c r="Y15" s="20">
        <v>21003996</v>
      </c>
      <c r="Z15" s="21">
        <v>-100</v>
      </c>
      <c r="AA15" s="22">
        <v>-21003996</v>
      </c>
    </row>
    <row r="16" spans="1:27" ht="12.75">
      <c r="A16" s="23" t="s">
        <v>43</v>
      </c>
      <c r="B16" s="17" t="s">
        <v>6</v>
      </c>
      <c r="C16" s="18">
        <v>-438596</v>
      </c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-140582477</v>
      </c>
      <c r="D17" s="26">
        <f>SUM(D6:D16)</f>
        <v>0</v>
      </c>
      <c r="E17" s="27">
        <f t="shared" si="0"/>
        <v>-3197032</v>
      </c>
      <c r="F17" s="28">
        <f t="shared" si="0"/>
        <v>-40105337</v>
      </c>
      <c r="G17" s="28">
        <f t="shared" si="0"/>
        <v>-2699802</v>
      </c>
      <c r="H17" s="28">
        <f t="shared" si="0"/>
        <v>-32916975</v>
      </c>
      <c r="I17" s="28">
        <f t="shared" si="0"/>
        <v>-14846724</v>
      </c>
      <c r="J17" s="28">
        <f t="shared" si="0"/>
        <v>-50463501</v>
      </c>
      <c r="K17" s="28">
        <f t="shared" si="0"/>
        <v>-8197961</v>
      </c>
      <c r="L17" s="28">
        <f t="shared" si="0"/>
        <v>774025</v>
      </c>
      <c r="M17" s="28">
        <f t="shared" si="0"/>
        <v>19246868</v>
      </c>
      <c r="N17" s="28">
        <f t="shared" si="0"/>
        <v>11822932</v>
      </c>
      <c r="O17" s="28">
        <f t="shared" si="0"/>
        <v>-12722120</v>
      </c>
      <c r="P17" s="28">
        <f t="shared" si="0"/>
        <v>-11049482</v>
      </c>
      <c r="Q17" s="28">
        <f t="shared" si="0"/>
        <v>1065701</v>
      </c>
      <c r="R17" s="28">
        <f t="shared" si="0"/>
        <v>-22705901</v>
      </c>
      <c r="S17" s="28">
        <f t="shared" si="0"/>
        <v>-12991629</v>
      </c>
      <c r="T17" s="28">
        <f t="shared" si="0"/>
        <v>-2024127</v>
      </c>
      <c r="U17" s="28">
        <f t="shared" si="0"/>
        <v>0</v>
      </c>
      <c r="V17" s="28">
        <f t="shared" si="0"/>
        <v>-15015756</v>
      </c>
      <c r="W17" s="28">
        <f t="shared" si="0"/>
        <v>-76362226</v>
      </c>
      <c r="X17" s="28">
        <f t="shared" si="0"/>
        <v>-40085337</v>
      </c>
      <c r="Y17" s="28">
        <f t="shared" si="0"/>
        <v>-36276889</v>
      </c>
      <c r="Z17" s="29">
        <f>+IF(X17&lt;&gt;0,+(Y17/X17)*100,0)</f>
        <v>90.49914935229309</v>
      </c>
      <c r="AA17" s="30">
        <f>SUM(AA6:AA16)</f>
        <v>-40105337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>
        <v>3122148</v>
      </c>
      <c r="H24" s="20"/>
      <c r="I24" s="20"/>
      <c r="J24" s="20">
        <v>3122148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>
        <v>3122148</v>
      </c>
      <c r="X24" s="20">
        <v>-6244296</v>
      </c>
      <c r="Y24" s="20">
        <v>9366444</v>
      </c>
      <c r="Z24" s="21">
        <v>-150</v>
      </c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>
        <v>-7503731</v>
      </c>
      <c r="F26" s="20">
        <v>-7503731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>
        <v>-7503731</v>
      </c>
      <c r="Y26" s="20">
        <v>7503731</v>
      </c>
      <c r="Z26" s="21">
        <v>-100</v>
      </c>
      <c r="AA26" s="22">
        <v>-7503731</v>
      </c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-7503731</v>
      </c>
      <c r="F27" s="28">
        <f t="shared" si="1"/>
        <v>-7503731</v>
      </c>
      <c r="G27" s="28">
        <f t="shared" si="1"/>
        <v>3122148</v>
      </c>
      <c r="H27" s="28">
        <f t="shared" si="1"/>
        <v>0</v>
      </c>
      <c r="I27" s="28">
        <f t="shared" si="1"/>
        <v>0</v>
      </c>
      <c r="J27" s="28">
        <f t="shared" si="1"/>
        <v>3122148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3122148</v>
      </c>
      <c r="X27" s="28">
        <f t="shared" si="1"/>
        <v>-13748027</v>
      </c>
      <c r="Y27" s="28">
        <f t="shared" si="1"/>
        <v>16870175</v>
      </c>
      <c r="Z27" s="29">
        <f>+IF(X27&lt;&gt;0,+(Y27/X27)*100,0)</f>
        <v>-122.70978955743976</v>
      </c>
      <c r="AA27" s="30">
        <f>SUM(AA21:AA26)</f>
        <v>-7503731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>
        <v>-6790</v>
      </c>
      <c r="F33" s="20">
        <v>-6790</v>
      </c>
      <c r="G33" s="20"/>
      <c r="H33" s="36"/>
      <c r="I33" s="36"/>
      <c r="J33" s="36"/>
      <c r="K33" s="20"/>
      <c r="L33" s="20"/>
      <c r="M33" s="20"/>
      <c r="N33" s="20"/>
      <c r="O33" s="36"/>
      <c r="P33" s="36"/>
      <c r="Q33" s="36"/>
      <c r="R33" s="20"/>
      <c r="S33" s="20"/>
      <c r="T33" s="20"/>
      <c r="U33" s="20"/>
      <c r="V33" s="36"/>
      <c r="W33" s="36"/>
      <c r="X33" s="36">
        <v>-6790</v>
      </c>
      <c r="Y33" s="20">
        <v>6790</v>
      </c>
      <c r="Z33" s="21">
        <v>-100</v>
      </c>
      <c r="AA33" s="22">
        <v>-6790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-6790</v>
      </c>
      <c r="F36" s="28">
        <f t="shared" si="2"/>
        <v>-6790</v>
      </c>
      <c r="G36" s="28">
        <f t="shared" si="2"/>
        <v>0</v>
      </c>
      <c r="H36" s="28">
        <f t="shared" si="2"/>
        <v>0</v>
      </c>
      <c r="I36" s="28">
        <f t="shared" si="2"/>
        <v>0</v>
      </c>
      <c r="J36" s="28">
        <f t="shared" si="2"/>
        <v>0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-6790</v>
      </c>
      <c r="Y36" s="28">
        <f t="shared" si="2"/>
        <v>6790</v>
      </c>
      <c r="Z36" s="29">
        <f>+IF(X36&lt;&gt;0,+(Y36/X36)*100,0)</f>
        <v>-100</v>
      </c>
      <c r="AA36" s="30">
        <f>SUM(AA31:AA35)</f>
        <v>-6790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-140582477</v>
      </c>
      <c r="D38" s="32">
        <f>+D17+D27+D36</f>
        <v>0</v>
      </c>
      <c r="E38" s="33">
        <f t="shared" si="3"/>
        <v>-10707553</v>
      </c>
      <c r="F38" s="2">
        <f t="shared" si="3"/>
        <v>-47615858</v>
      </c>
      <c r="G38" s="2">
        <f t="shared" si="3"/>
        <v>422346</v>
      </c>
      <c r="H38" s="2">
        <f t="shared" si="3"/>
        <v>-32916975</v>
      </c>
      <c r="I38" s="2">
        <f t="shared" si="3"/>
        <v>-14846724</v>
      </c>
      <c r="J38" s="2">
        <f t="shared" si="3"/>
        <v>-47341353</v>
      </c>
      <c r="K38" s="2">
        <f t="shared" si="3"/>
        <v>-8197961</v>
      </c>
      <c r="L38" s="2">
        <f t="shared" si="3"/>
        <v>774025</v>
      </c>
      <c r="M38" s="2">
        <f t="shared" si="3"/>
        <v>19246868</v>
      </c>
      <c r="N38" s="2">
        <f t="shared" si="3"/>
        <v>11822932</v>
      </c>
      <c r="O38" s="2">
        <f t="shared" si="3"/>
        <v>-12722120</v>
      </c>
      <c r="P38" s="2">
        <f t="shared" si="3"/>
        <v>-11049482</v>
      </c>
      <c r="Q38" s="2">
        <f t="shared" si="3"/>
        <v>1065701</v>
      </c>
      <c r="R38" s="2">
        <f t="shared" si="3"/>
        <v>-22705901</v>
      </c>
      <c r="S38" s="2">
        <f t="shared" si="3"/>
        <v>-12991629</v>
      </c>
      <c r="T38" s="2">
        <f t="shared" si="3"/>
        <v>-2024127</v>
      </c>
      <c r="U38" s="2">
        <f t="shared" si="3"/>
        <v>0</v>
      </c>
      <c r="V38" s="2">
        <f t="shared" si="3"/>
        <v>-15015756</v>
      </c>
      <c r="W38" s="2">
        <f t="shared" si="3"/>
        <v>-73240078</v>
      </c>
      <c r="X38" s="2">
        <f t="shared" si="3"/>
        <v>-53840154</v>
      </c>
      <c r="Y38" s="2">
        <f t="shared" si="3"/>
        <v>-19399924</v>
      </c>
      <c r="Z38" s="34">
        <f>+IF(X38&lt;&gt;0,+(Y38/X38)*100,0)</f>
        <v>36.032445226661125</v>
      </c>
      <c r="AA38" s="35">
        <f>+AA17+AA27+AA36</f>
        <v>-47615858</v>
      </c>
    </row>
    <row r="39" spans="1:27" ht="12.75">
      <c r="A39" s="23" t="s">
        <v>59</v>
      </c>
      <c r="B39" s="17"/>
      <c r="C39" s="32">
        <v>-73804</v>
      </c>
      <c r="D39" s="32"/>
      <c r="E39" s="33"/>
      <c r="F39" s="2"/>
      <c r="G39" s="2"/>
      <c r="H39" s="2">
        <f>+G40+H60</f>
        <v>222346</v>
      </c>
      <c r="I39" s="2">
        <f>+H40+I60</f>
        <v>-32694629</v>
      </c>
      <c r="J39" s="2">
        <f>+G39</f>
        <v>0</v>
      </c>
      <c r="K39" s="2">
        <f>+I40+K60</f>
        <v>-47541353</v>
      </c>
      <c r="L39" s="2">
        <f>+K40+L60</f>
        <v>-55739314</v>
      </c>
      <c r="M39" s="2">
        <f>+L40+M60</f>
        <v>-54965289</v>
      </c>
      <c r="N39" s="2">
        <f>+K39</f>
        <v>-47541353</v>
      </c>
      <c r="O39" s="2">
        <f>+M40+O60</f>
        <v>-35718421</v>
      </c>
      <c r="P39" s="2">
        <f>+O40+P60</f>
        <v>-48440541</v>
      </c>
      <c r="Q39" s="2">
        <f>+P40+Q60</f>
        <v>-59490023</v>
      </c>
      <c r="R39" s="2">
        <f>+O39</f>
        <v>-35718421</v>
      </c>
      <c r="S39" s="2">
        <f>+Q40+S60</f>
        <v>-58424322</v>
      </c>
      <c r="T39" s="2">
        <f>+S40+T60</f>
        <v>-71415951</v>
      </c>
      <c r="U39" s="2">
        <f>+T40+U60</f>
        <v>-73440078</v>
      </c>
      <c r="V39" s="2">
        <f>+S39</f>
        <v>-58424322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-140656281</v>
      </c>
      <c r="D40" s="43">
        <f aca="true" t="shared" si="4" ref="D40:AA40">+D38+D39</f>
        <v>0</v>
      </c>
      <c r="E40" s="44">
        <f t="shared" si="4"/>
        <v>-10707553</v>
      </c>
      <c r="F40" s="45">
        <f t="shared" si="4"/>
        <v>-47615858</v>
      </c>
      <c r="G40" s="45">
        <f t="shared" si="4"/>
        <v>422346</v>
      </c>
      <c r="H40" s="45">
        <f t="shared" si="4"/>
        <v>-32694629</v>
      </c>
      <c r="I40" s="45">
        <f t="shared" si="4"/>
        <v>-47541353</v>
      </c>
      <c r="J40" s="45">
        <f>+I40</f>
        <v>-47541353</v>
      </c>
      <c r="K40" s="45">
        <f t="shared" si="4"/>
        <v>-55739314</v>
      </c>
      <c r="L40" s="45">
        <f t="shared" si="4"/>
        <v>-54965289</v>
      </c>
      <c r="M40" s="45">
        <f t="shared" si="4"/>
        <v>-35718421</v>
      </c>
      <c r="N40" s="45">
        <f>+M40</f>
        <v>-35718421</v>
      </c>
      <c r="O40" s="45">
        <f t="shared" si="4"/>
        <v>-48440541</v>
      </c>
      <c r="P40" s="45">
        <f t="shared" si="4"/>
        <v>-59490023</v>
      </c>
      <c r="Q40" s="45">
        <f t="shared" si="4"/>
        <v>-58424322</v>
      </c>
      <c r="R40" s="45">
        <f>+Q40</f>
        <v>-58424322</v>
      </c>
      <c r="S40" s="45">
        <f t="shared" si="4"/>
        <v>-71415951</v>
      </c>
      <c r="T40" s="45">
        <f t="shared" si="4"/>
        <v>-73440078</v>
      </c>
      <c r="U40" s="45">
        <f t="shared" si="4"/>
        <v>-73440078</v>
      </c>
      <c r="V40" s="45">
        <f>+U40</f>
        <v>-73440078</v>
      </c>
      <c r="W40" s="45">
        <f>+V40</f>
        <v>-73440078</v>
      </c>
      <c r="X40" s="45">
        <f t="shared" si="4"/>
        <v>-53840154</v>
      </c>
      <c r="Y40" s="45">
        <f t="shared" si="4"/>
        <v>-19399924</v>
      </c>
      <c r="Z40" s="46">
        <f>+IF(X40&lt;&gt;0,+(Y40/X40)*100,0)</f>
        <v>36.032445226661125</v>
      </c>
      <c r="AA40" s="47">
        <f t="shared" si="4"/>
        <v>-47615858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>
      <c r="H60">
        <v>-200000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>
        <v>4627391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4627391</v>
      </c>
      <c r="Y6" s="20">
        <v>-4627391</v>
      </c>
      <c r="Z6" s="21">
        <v>-100</v>
      </c>
      <c r="AA6" s="22">
        <v>4627391</v>
      </c>
    </row>
    <row r="7" spans="1:27" ht="12.75">
      <c r="A7" s="23" t="s">
        <v>34</v>
      </c>
      <c r="B7" s="17"/>
      <c r="C7" s="18"/>
      <c r="D7" s="18"/>
      <c r="E7" s="19"/>
      <c r="F7" s="20">
        <v>63405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63405</v>
      </c>
      <c r="Y7" s="20">
        <v>-63405</v>
      </c>
      <c r="Z7" s="21">
        <v>-100</v>
      </c>
      <c r="AA7" s="22">
        <v>63405</v>
      </c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>
        <v>894066</v>
      </c>
      <c r="D9" s="18"/>
      <c r="E9" s="19"/>
      <c r="F9" s="20">
        <v>42286000</v>
      </c>
      <c r="G9" s="20">
        <v>18692187</v>
      </c>
      <c r="H9" s="20">
        <v>-3792655</v>
      </c>
      <c r="I9" s="20">
        <v>11771291</v>
      </c>
      <c r="J9" s="20">
        <v>26670823</v>
      </c>
      <c r="K9" s="20">
        <v>-625246</v>
      </c>
      <c r="L9" s="20">
        <v>175390</v>
      </c>
      <c r="M9" s="20"/>
      <c r="N9" s="20">
        <v>-449856</v>
      </c>
      <c r="O9" s="20">
        <v>-723467</v>
      </c>
      <c r="P9" s="20">
        <v>-3410798</v>
      </c>
      <c r="Q9" s="20">
        <v>4220489</v>
      </c>
      <c r="R9" s="20">
        <v>86224</v>
      </c>
      <c r="S9" s="20">
        <v>-2106546</v>
      </c>
      <c r="T9" s="20">
        <v>-3024044</v>
      </c>
      <c r="U9" s="20">
        <v>-9118321</v>
      </c>
      <c r="V9" s="20">
        <v>-14248911</v>
      </c>
      <c r="W9" s="20">
        <v>12058280</v>
      </c>
      <c r="X9" s="20">
        <v>42286000</v>
      </c>
      <c r="Y9" s="20">
        <v>-30227720</v>
      </c>
      <c r="Z9" s="21">
        <v>-71.48</v>
      </c>
      <c r="AA9" s="22">
        <v>42286000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>
        <v>11719000</v>
      </c>
      <c r="G10" s="20">
        <v>6600000</v>
      </c>
      <c r="H10" s="20">
        <v>-1378556</v>
      </c>
      <c r="I10" s="20">
        <v>4555830</v>
      </c>
      <c r="J10" s="20">
        <v>9777274</v>
      </c>
      <c r="K10" s="20">
        <v>-1860845</v>
      </c>
      <c r="L10" s="20">
        <v>-1782663</v>
      </c>
      <c r="M10" s="20"/>
      <c r="N10" s="20">
        <v>-3643508</v>
      </c>
      <c r="O10" s="20">
        <v>2602039</v>
      </c>
      <c r="P10" s="20">
        <v>-1458519</v>
      </c>
      <c r="Q10" s="20">
        <v>-679698</v>
      </c>
      <c r="R10" s="20">
        <v>463822</v>
      </c>
      <c r="S10" s="20">
        <v>4091</v>
      </c>
      <c r="T10" s="20">
        <v>1521328</v>
      </c>
      <c r="U10" s="20">
        <v>-1193066</v>
      </c>
      <c r="V10" s="20">
        <v>332353</v>
      </c>
      <c r="W10" s="20">
        <v>6929941</v>
      </c>
      <c r="X10" s="20">
        <v>11719000</v>
      </c>
      <c r="Y10" s="20">
        <v>-4789059</v>
      </c>
      <c r="Z10" s="21">
        <v>-40.87</v>
      </c>
      <c r="AA10" s="22">
        <v>11719000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-46108980</v>
      </c>
      <c r="D14" s="18"/>
      <c r="E14" s="19">
        <v>-47052687</v>
      </c>
      <c r="F14" s="20">
        <v>-48519704</v>
      </c>
      <c r="G14" s="20">
        <v>-662354</v>
      </c>
      <c r="H14" s="20">
        <v>-5252269</v>
      </c>
      <c r="I14" s="20">
        <v>-12405650</v>
      </c>
      <c r="J14" s="20">
        <v>-18320273</v>
      </c>
      <c r="K14" s="20">
        <v>-3823638</v>
      </c>
      <c r="L14" s="20">
        <v>-4712587</v>
      </c>
      <c r="M14" s="20"/>
      <c r="N14" s="20">
        <v>-8536225</v>
      </c>
      <c r="O14" s="20">
        <v>-2695798</v>
      </c>
      <c r="P14" s="20">
        <v>-4910234</v>
      </c>
      <c r="Q14" s="20">
        <v>-3853780</v>
      </c>
      <c r="R14" s="20">
        <v>-11459812</v>
      </c>
      <c r="S14" s="20">
        <v>-597654</v>
      </c>
      <c r="T14" s="20">
        <v>-6355010</v>
      </c>
      <c r="U14" s="20">
        <v>-3748111</v>
      </c>
      <c r="V14" s="20">
        <v>-10700775</v>
      </c>
      <c r="W14" s="20">
        <v>-49017085</v>
      </c>
      <c r="X14" s="20">
        <v>-48519704</v>
      </c>
      <c r="Y14" s="20">
        <v>-497381</v>
      </c>
      <c r="Z14" s="21">
        <v>1.03</v>
      </c>
      <c r="AA14" s="22">
        <v>-48519704</v>
      </c>
    </row>
    <row r="15" spans="1:27" ht="12.75">
      <c r="A15" s="23" t="s">
        <v>42</v>
      </c>
      <c r="B15" s="17"/>
      <c r="C15" s="18">
        <v>-154595</v>
      </c>
      <c r="D15" s="18"/>
      <c r="E15" s="19">
        <v>-26689</v>
      </c>
      <c r="F15" s="20">
        <v>-26689</v>
      </c>
      <c r="G15" s="20">
        <v>-4855</v>
      </c>
      <c r="H15" s="20">
        <v>-4387</v>
      </c>
      <c r="I15" s="20">
        <v>-13031</v>
      </c>
      <c r="J15" s="20">
        <v>-22273</v>
      </c>
      <c r="K15" s="20">
        <v>-3439</v>
      </c>
      <c r="L15" s="20">
        <v>-8203</v>
      </c>
      <c r="M15" s="20"/>
      <c r="N15" s="20">
        <v>-11642</v>
      </c>
      <c r="O15" s="20">
        <v>8688</v>
      </c>
      <c r="P15" s="20">
        <v>-6740</v>
      </c>
      <c r="Q15" s="20">
        <v>-1002</v>
      </c>
      <c r="R15" s="20">
        <v>946</v>
      </c>
      <c r="S15" s="20">
        <v>-487</v>
      </c>
      <c r="T15" s="20"/>
      <c r="U15" s="20"/>
      <c r="V15" s="20">
        <v>-487</v>
      </c>
      <c r="W15" s="20">
        <v>-33456</v>
      </c>
      <c r="X15" s="20">
        <v>-26689</v>
      </c>
      <c r="Y15" s="20">
        <v>-6767</v>
      </c>
      <c r="Z15" s="21">
        <v>25.36</v>
      </c>
      <c r="AA15" s="22">
        <v>-26689</v>
      </c>
    </row>
    <row r="16" spans="1:27" ht="12.75">
      <c r="A16" s="23" t="s">
        <v>43</v>
      </c>
      <c r="B16" s="17" t="s">
        <v>6</v>
      </c>
      <c r="C16" s="18">
        <v>-637319</v>
      </c>
      <c r="D16" s="18"/>
      <c r="E16" s="19">
        <v>-210422</v>
      </c>
      <c r="F16" s="20">
        <v>-210422</v>
      </c>
      <c r="G16" s="20"/>
      <c r="H16" s="20">
        <v>-117687</v>
      </c>
      <c r="I16" s="20">
        <v>-134347</v>
      </c>
      <c r="J16" s="20">
        <v>-252034</v>
      </c>
      <c r="K16" s="20">
        <v>-21354</v>
      </c>
      <c r="L16" s="20"/>
      <c r="M16" s="20"/>
      <c r="N16" s="20">
        <v>-21354</v>
      </c>
      <c r="O16" s="20"/>
      <c r="P16" s="20">
        <v>139041</v>
      </c>
      <c r="Q16" s="20"/>
      <c r="R16" s="20">
        <v>139041</v>
      </c>
      <c r="S16" s="20"/>
      <c r="T16" s="20"/>
      <c r="U16" s="20"/>
      <c r="V16" s="20"/>
      <c r="W16" s="20">
        <v>-134347</v>
      </c>
      <c r="X16" s="20">
        <v>-210422</v>
      </c>
      <c r="Y16" s="20">
        <v>76075</v>
      </c>
      <c r="Z16" s="21">
        <v>-36.15</v>
      </c>
      <c r="AA16" s="22">
        <v>-210422</v>
      </c>
    </row>
    <row r="17" spans="1:27" ht="12.75">
      <c r="A17" s="24" t="s">
        <v>44</v>
      </c>
      <c r="B17" s="25"/>
      <c r="C17" s="26">
        <f aca="true" t="shared" si="0" ref="C17:Y17">SUM(C6:C16)</f>
        <v>-46006828</v>
      </c>
      <c r="D17" s="26">
        <f>SUM(D6:D16)</f>
        <v>0</v>
      </c>
      <c r="E17" s="27">
        <f t="shared" si="0"/>
        <v>-47289798</v>
      </c>
      <c r="F17" s="28">
        <f t="shared" si="0"/>
        <v>9938981</v>
      </c>
      <c r="G17" s="28">
        <f t="shared" si="0"/>
        <v>24624978</v>
      </c>
      <c r="H17" s="28">
        <f t="shared" si="0"/>
        <v>-10545554</v>
      </c>
      <c r="I17" s="28">
        <f t="shared" si="0"/>
        <v>3774093</v>
      </c>
      <c r="J17" s="28">
        <f t="shared" si="0"/>
        <v>17853517</v>
      </c>
      <c r="K17" s="28">
        <f t="shared" si="0"/>
        <v>-6334522</v>
      </c>
      <c r="L17" s="28">
        <f t="shared" si="0"/>
        <v>-6328063</v>
      </c>
      <c r="M17" s="28">
        <f t="shared" si="0"/>
        <v>0</v>
      </c>
      <c r="N17" s="28">
        <f t="shared" si="0"/>
        <v>-12662585</v>
      </c>
      <c r="O17" s="28">
        <f t="shared" si="0"/>
        <v>-808538</v>
      </c>
      <c r="P17" s="28">
        <f t="shared" si="0"/>
        <v>-9647250</v>
      </c>
      <c r="Q17" s="28">
        <f t="shared" si="0"/>
        <v>-313991</v>
      </c>
      <c r="R17" s="28">
        <f t="shared" si="0"/>
        <v>-10769779</v>
      </c>
      <c r="S17" s="28">
        <f t="shared" si="0"/>
        <v>-2700596</v>
      </c>
      <c r="T17" s="28">
        <f t="shared" si="0"/>
        <v>-7857726</v>
      </c>
      <c r="U17" s="28">
        <f t="shared" si="0"/>
        <v>-14059498</v>
      </c>
      <c r="V17" s="28">
        <f t="shared" si="0"/>
        <v>-24617820</v>
      </c>
      <c r="W17" s="28">
        <f t="shared" si="0"/>
        <v>-30196667</v>
      </c>
      <c r="X17" s="28">
        <f t="shared" si="0"/>
        <v>9938981</v>
      </c>
      <c r="Y17" s="28">
        <f t="shared" si="0"/>
        <v>-40135648</v>
      </c>
      <c r="Z17" s="29">
        <f>+IF(X17&lt;&gt;0,+(Y17/X17)*100,0)</f>
        <v>-403.8205526300936</v>
      </c>
      <c r="AA17" s="30">
        <f>SUM(AA6:AA16)</f>
        <v>9938981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>
        <v>416046</v>
      </c>
      <c r="H21" s="36">
        <v>1203</v>
      </c>
      <c r="I21" s="36">
        <v>419729</v>
      </c>
      <c r="J21" s="20">
        <v>836978</v>
      </c>
      <c r="K21" s="36">
        <v>2415</v>
      </c>
      <c r="L21" s="36"/>
      <c r="M21" s="20"/>
      <c r="N21" s="36">
        <v>2415</v>
      </c>
      <c r="O21" s="36">
        <v>5049</v>
      </c>
      <c r="P21" s="36">
        <v>2510</v>
      </c>
      <c r="Q21" s="20">
        <v>2318</v>
      </c>
      <c r="R21" s="36">
        <v>9877</v>
      </c>
      <c r="S21" s="36">
        <v>2348</v>
      </c>
      <c r="T21" s="20">
        <v>1873</v>
      </c>
      <c r="U21" s="36">
        <v>1710</v>
      </c>
      <c r="V21" s="36">
        <v>5931</v>
      </c>
      <c r="W21" s="36">
        <v>855201</v>
      </c>
      <c r="X21" s="20"/>
      <c r="Y21" s="36">
        <v>855201</v>
      </c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416046</v>
      </c>
      <c r="H27" s="28">
        <f t="shared" si="1"/>
        <v>1203</v>
      </c>
      <c r="I27" s="28">
        <f t="shared" si="1"/>
        <v>419729</v>
      </c>
      <c r="J27" s="28">
        <f t="shared" si="1"/>
        <v>836978</v>
      </c>
      <c r="K27" s="28">
        <f t="shared" si="1"/>
        <v>2415</v>
      </c>
      <c r="L27" s="28">
        <f t="shared" si="1"/>
        <v>0</v>
      </c>
      <c r="M27" s="28">
        <f t="shared" si="1"/>
        <v>0</v>
      </c>
      <c r="N27" s="28">
        <f t="shared" si="1"/>
        <v>2415</v>
      </c>
      <c r="O27" s="28">
        <f t="shared" si="1"/>
        <v>5049</v>
      </c>
      <c r="P27" s="28">
        <f t="shared" si="1"/>
        <v>2510</v>
      </c>
      <c r="Q27" s="28">
        <f t="shared" si="1"/>
        <v>2318</v>
      </c>
      <c r="R27" s="28">
        <f t="shared" si="1"/>
        <v>9877</v>
      </c>
      <c r="S27" s="28">
        <f t="shared" si="1"/>
        <v>2348</v>
      </c>
      <c r="T27" s="28">
        <f t="shared" si="1"/>
        <v>1873</v>
      </c>
      <c r="U27" s="28">
        <f t="shared" si="1"/>
        <v>1710</v>
      </c>
      <c r="V27" s="28">
        <f t="shared" si="1"/>
        <v>5931</v>
      </c>
      <c r="W27" s="28">
        <f t="shared" si="1"/>
        <v>855201</v>
      </c>
      <c r="X27" s="28">
        <f t="shared" si="1"/>
        <v>0</v>
      </c>
      <c r="Y27" s="28">
        <f t="shared" si="1"/>
        <v>855201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1064</v>
      </c>
      <c r="D33" s="18"/>
      <c r="E33" s="19">
        <v>2736</v>
      </c>
      <c r="F33" s="20"/>
      <c r="G33" s="20">
        <v>-17</v>
      </c>
      <c r="H33" s="36">
        <v>-300</v>
      </c>
      <c r="I33" s="36">
        <v>5510</v>
      </c>
      <c r="J33" s="36">
        <v>5193</v>
      </c>
      <c r="K33" s="20">
        <v>-5510</v>
      </c>
      <c r="L33" s="20"/>
      <c r="M33" s="20"/>
      <c r="N33" s="20">
        <v>-5510</v>
      </c>
      <c r="O33" s="36"/>
      <c r="P33" s="36"/>
      <c r="Q33" s="36"/>
      <c r="R33" s="20"/>
      <c r="S33" s="20"/>
      <c r="T33" s="20"/>
      <c r="U33" s="20"/>
      <c r="V33" s="36"/>
      <c r="W33" s="36">
        <v>-317</v>
      </c>
      <c r="X33" s="36">
        <v>2736</v>
      </c>
      <c r="Y33" s="20">
        <v>-3053</v>
      </c>
      <c r="Z33" s="21">
        <v>-111.59</v>
      </c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1064</v>
      </c>
      <c r="D36" s="26">
        <f>SUM(D31:D35)</f>
        <v>0</v>
      </c>
      <c r="E36" s="27">
        <f t="shared" si="2"/>
        <v>2736</v>
      </c>
      <c r="F36" s="28">
        <f t="shared" si="2"/>
        <v>0</v>
      </c>
      <c r="G36" s="28">
        <f t="shared" si="2"/>
        <v>-17</v>
      </c>
      <c r="H36" s="28">
        <f t="shared" si="2"/>
        <v>-300</v>
      </c>
      <c r="I36" s="28">
        <f t="shared" si="2"/>
        <v>5510</v>
      </c>
      <c r="J36" s="28">
        <f t="shared" si="2"/>
        <v>5193</v>
      </c>
      <c r="K36" s="28">
        <f t="shared" si="2"/>
        <v>-5510</v>
      </c>
      <c r="L36" s="28">
        <f t="shared" si="2"/>
        <v>0</v>
      </c>
      <c r="M36" s="28">
        <f t="shared" si="2"/>
        <v>0</v>
      </c>
      <c r="N36" s="28">
        <f t="shared" si="2"/>
        <v>-5510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-317</v>
      </c>
      <c r="X36" s="28">
        <f t="shared" si="2"/>
        <v>2736</v>
      </c>
      <c r="Y36" s="28">
        <f t="shared" si="2"/>
        <v>-3053</v>
      </c>
      <c r="Z36" s="29">
        <f>+IF(X36&lt;&gt;0,+(Y36/X36)*100,0)</f>
        <v>-111.58625730994152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-46005764</v>
      </c>
      <c r="D38" s="32">
        <f>+D17+D27+D36</f>
        <v>0</v>
      </c>
      <c r="E38" s="33">
        <f t="shared" si="3"/>
        <v>-47287062</v>
      </c>
      <c r="F38" s="2">
        <f t="shared" si="3"/>
        <v>9938981</v>
      </c>
      <c r="G38" s="2">
        <f t="shared" si="3"/>
        <v>25041007</v>
      </c>
      <c r="H38" s="2">
        <f t="shared" si="3"/>
        <v>-10544651</v>
      </c>
      <c r="I38" s="2">
        <f t="shared" si="3"/>
        <v>4199332</v>
      </c>
      <c r="J38" s="2">
        <f t="shared" si="3"/>
        <v>18695688</v>
      </c>
      <c r="K38" s="2">
        <f t="shared" si="3"/>
        <v>-6337617</v>
      </c>
      <c r="L38" s="2">
        <f t="shared" si="3"/>
        <v>-6328063</v>
      </c>
      <c r="M38" s="2">
        <f t="shared" si="3"/>
        <v>0</v>
      </c>
      <c r="N38" s="2">
        <f t="shared" si="3"/>
        <v>-12665680</v>
      </c>
      <c r="O38" s="2">
        <f t="shared" si="3"/>
        <v>-803489</v>
      </c>
      <c r="P38" s="2">
        <f t="shared" si="3"/>
        <v>-9644740</v>
      </c>
      <c r="Q38" s="2">
        <f t="shared" si="3"/>
        <v>-311673</v>
      </c>
      <c r="R38" s="2">
        <f t="shared" si="3"/>
        <v>-10759902</v>
      </c>
      <c r="S38" s="2">
        <f t="shared" si="3"/>
        <v>-2698248</v>
      </c>
      <c r="T38" s="2">
        <f t="shared" si="3"/>
        <v>-7855853</v>
      </c>
      <c r="U38" s="2">
        <f t="shared" si="3"/>
        <v>-14057788</v>
      </c>
      <c r="V38" s="2">
        <f t="shared" si="3"/>
        <v>-24611889</v>
      </c>
      <c r="W38" s="2">
        <f t="shared" si="3"/>
        <v>-29341783</v>
      </c>
      <c r="X38" s="2">
        <f t="shared" si="3"/>
        <v>9941717</v>
      </c>
      <c r="Y38" s="2">
        <f t="shared" si="3"/>
        <v>-39283500</v>
      </c>
      <c r="Z38" s="34">
        <f>+IF(X38&lt;&gt;0,+(Y38/X38)*100,0)</f>
        <v>-395.13798270459716</v>
      </c>
      <c r="AA38" s="35">
        <f>+AA17+AA27+AA36</f>
        <v>9938981</v>
      </c>
    </row>
    <row r="39" spans="1:27" ht="12.75">
      <c r="A39" s="23" t="s">
        <v>59</v>
      </c>
      <c r="B39" s="17"/>
      <c r="C39" s="32"/>
      <c r="D39" s="32"/>
      <c r="E39" s="33"/>
      <c r="F39" s="2"/>
      <c r="G39" s="2"/>
      <c r="H39" s="2">
        <f>+G40+H60</f>
        <v>25041007</v>
      </c>
      <c r="I39" s="2">
        <f>+H40+I60</f>
        <v>14496356</v>
      </c>
      <c r="J39" s="2">
        <f>+G39</f>
        <v>0</v>
      </c>
      <c r="K39" s="2">
        <f>+I40+K60</f>
        <v>18695688</v>
      </c>
      <c r="L39" s="2">
        <f>+K40+L60</f>
        <v>12358071</v>
      </c>
      <c r="M39" s="2">
        <f>+L40+M60</f>
        <v>6030008</v>
      </c>
      <c r="N39" s="2">
        <f>+K39</f>
        <v>18695688</v>
      </c>
      <c r="O39" s="2">
        <f>+M40+O60</f>
        <v>6030008</v>
      </c>
      <c r="P39" s="2">
        <f>+O40+P60</f>
        <v>5226519</v>
      </c>
      <c r="Q39" s="2">
        <f>+P40+Q60</f>
        <v>-4418221</v>
      </c>
      <c r="R39" s="2">
        <f>+O39</f>
        <v>6030008</v>
      </c>
      <c r="S39" s="2">
        <f>+Q40+S60</f>
        <v>-4729894</v>
      </c>
      <c r="T39" s="2">
        <f>+S40+T60</f>
        <v>-7428142</v>
      </c>
      <c r="U39" s="2">
        <f>+T40+U60</f>
        <v>-15283995</v>
      </c>
      <c r="V39" s="2">
        <f>+S39</f>
        <v>-4729894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-46005764</v>
      </c>
      <c r="D40" s="43">
        <f aca="true" t="shared" si="4" ref="D40:AA40">+D38+D39</f>
        <v>0</v>
      </c>
      <c r="E40" s="44">
        <f t="shared" si="4"/>
        <v>-47287062</v>
      </c>
      <c r="F40" s="45">
        <f t="shared" si="4"/>
        <v>9938981</v>
      </c>
      <c r="G40" s="45">
        <f t="shared" si="4"/>
        <v>25041007</v>
      </c>
      <c r="H40" s="45">
        <f t="shared" si="4"/>
        <v>14496356</v>
      </c>
      <c r="I40" s="45">
        <f t="shared" si="4"/>
        <v>18695688</v>
      </c>
      <c r="J40" s="45">
        <f>+I40</f>
        <v>18695688</v>
      </c>
      <c r="K40" s="45">
        <f t="shared" si="4"/>
        <v>12358071</v>
      </c>
      <c r="L40" s="45">
        <f t="shared" si="4"/>
        <v>6030008</v>
      </c>
      <c r="M40" s="45">
        <f t="shared" si="4"/>
        <v>6030008</v>
      </c>
      <c r="N40" s="45">
        <f>+M40</f>
        <v>6030008</v>
      </c>
      <c r="O40" s="45">
        <f t="shared" si="4"/>
        <v>5226519</v>
      </c>
      <c r="P40" s="45">
        <f t="shared" si="4"/>
        <v>-4418221</v>
      </c>
      <c r="Q40" s="45">
        <f t="shared" si="4"/>
        <v>-4729894</v>
      </c>
      <c r="R40" s="45">
        <f>+Q40</f>
        <v>-4729894</v>
      </c>
      <c r="S40" s="45">
        <f t="shared" si="4"/>
        <v>-7428142</v>
      </c>
      <c r="T40" s="45">
        <f t="shared" si="4"/>
        <v>-15283995</v>
      </c>
      <c r="U40" s="45">
        <f t="shared" si="4"/>
        <v>-29341783</v>
      </c>
      <c r="V40" s="45">
        <f>+U40</f>
        <v>-29341783</v>
      </c>
      <c r="W40" s="45">
        <f>+V40</f>
        <v>-29341783</v>
      </c>
      <c r="X40" s="45">
        <f t="shared" si="4"/>
        <v>9941717</v>
      </c>
      <c r="Y40" s="45">
        <f t="shared" si="4"/>
        <v>-39283500</v>
      </c>
      <c r="Z40" s="46">
        <f>+IF(X40&lt;&gt;0,+(Y40/X40)*100,0)</f>
        <v>-395.13798270459716</v>
      </c>
      <c r="AA40" s="47">
        <f t="shared" si="4"/>
        <v>9938981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1000036673</v>
      </c>
      <c r="F6" s="20">
        <v>1000036673</v>
      </c>
      <c r="G6" s="20">
        <v>1577492307</v>
      </c>
      <c r="H6" s="20">
        <v>32096890</v>
      </c>
      <c r="I6" s="20">
        <v>39278104</v>
      </c>
      <c r="J6" s="20">
        <v>1648867301</v>
      </c>
      <c r="K6" s="20">
        <v>29524078</v>
      </c>
      <c r="L6" s="20"/>
      <c r="M6" s="20"/>
      <c r="N6" s="20">
        <v>29524078</v>
      </c>
      <c r="O6" s="20"/>
      <c r="P6" s="20"/>
      <c r="Q6" s="20"/>
      <c r="R6" s="20"/>
      <c r="S6" s="20">
        <v>73602699</v>
      </c>
      <c r="T6" s="20">
        <v>77602845</v>
      </c>
      <c r="U6" s="20">
        <v>75177756</v>
      </c>
      <c r="V6" s="20">
        <v>226383300</v>
      </c>
      <c r="W6" s="20">
        <v>1904774679</v>
      </c>
      <c r="X6" s="20">
        <v>1000036668</v>
      </c>
      <c r="Y6" s="20">
        <v>904738011</v>
      </c>
      <c r="Z6" s="21">
        <v>90.47</v>
      </c>
      <c r="AA6" s="22">
        <v>1000036673</v>
      </c>
    </row>
    <row r="7" spans="1:27" ht="12.75">
      <c r="A7" s="23" t="s">
        <v>34</v>
      </c>
      <c r="B7" s="17"/>
      <c r="C7" s="18"/>
      <c r="D7" s="18"/>
      <c r="E7" s="19">
        <v>2683410878</v>
      </c>
      <c r="F7" s="20">
        <v>2683410878</v>
      </c>
      <c r="G7" s="20">
        <v>496898921</v>
      </c>
      <c r="H7" s="20">
        <v>36276655</v>
      </c>
      <c r="I7" s="20">
        <v>76822378</v>
      </c>
      <c r="J7" s="20">
        <v>609997954</v>
      </c>
      <c r="K7" s="20">
        <v>50182998</v>
      </c>
      <c r="L7" s="20"/>
      <c r="M7" s="20"/>
      <c r="N7" s="20">
        <v>50182998</v>
      </c>
      <c r="O7" s="20"/>
      <c r="P7" s="20"/>
      <c r="Q7" s="20"/>
      <c r="R7" s="20"/>
      <c r="S7" s="20">
        <v>197499039</v>
      </c>
      <c r="T7" s="20">
        <v>208232684</v>
      </c>
      <c r="U7" s="20">
        <v>201725411</v>
      </c>
      <c r="V7" s="20">
        <v>607457134</v>
      </c>
      <c r="W7" s="20">
        <v>1267638086</v>
      </c>
      <c r="X7" s="20">
        <v>2683410864</v>
      </c>
      <c r="Y7" s="20">
        <v>-1415772778</v>
      </c>
      <c r="Z7" s="21">
        <v>-52.76</v>
      </c>
      <c r="AA7" s="22">
        <v>2683410878</v>
      </c>
    </row>
    <row r="8" spans="1:27" ht="12.75">
      <c r="A8" s="23" t="s">
        <v>35</v>
      </c>
      <c r="B8" s="17"/>
      <c r="C8" s="18"/>
      <c r="D8" s="18"/>
      <c r="E8" s="19">
        <v>112020280</v>
      </c>
      <c r="F8" s="20">
        <v>112020280</v>
      </c>
      <c r="G8" s="20">
        <v>5391322345</v>
      </c>
      <c r="H8" s="20">
        <v>77519723</v>
      </c>
      <c r="I8" s="20">
        <v>66669757</v>
      </c>
      <c r="J8" s="20">
        <v>5535511825</v>
      </c>
      <c r="K8" s="20">
        <v>-36745119</v>
      </c>
      <c r="L8" s="20"/>
      <c r="M8" s="20"/>
      <c r="N8" s="20">
        <v>-36745119</v>
      </c>
      <c r="O8" s="20"/>
      <c r="P8" s="20"/>
      <c r="Q8" s="20"/>
      <c r="R8" s="20"/>
      <c r="S8" s="20">
        <v>8244695</v>
      </c>
      <c r="T8" s="20">
        <v>8692772</v>
      </c>
      <c r="U8" s="20">
        <v>8421125</v>
      </c>
      <c r="V8" s="20">
        <v>25358592</v>
      </c>
      <c r="W8" s="20">
        <v>5524125298</v>
      </c>
      <c r="X8" s="20">
        <v>112020300</v>
      </c>
      <c r="Y8" s="20">
        <v>5412104998</v>
      </c>
      <c r="Z8" s="21">
        <v>4831.36</v>
      </c>
      <c r="AA8" s="22">
        <v>112020280</v>
      </c>
    </row>
    <row r="9" spans="1:27" ht="12.75">
      <c r="A9" s="23" t="s">
        <v>36</v>
      </c>
      <c r="B9" s="17" t="s">
        <v>6</v>
      </c>
      <c r="C9" s="18"/>
      <c r="D9" s="18"/>
      <c r="E9" s="19">
        <v>674085151</v>
      </c>
      <c r="F9" s="20">
        <v>674085151</v>
      </c>
      <c r="G9" s="20">
        <v>271656798</v>
      </c>
      <c r="H9" s="20">
        <v>2619923</v>
      </c>
      <c r="I9" s="20">
        <v>1439169</v>
      </c>
      <c r="J9" s="20">
        <v>275715890</v>
      </c>
      <c r="K9" s="20">
        <v>1004834</v>
      </c>
      <c r="L9" s="20"/>
      <c r="M9" s="20"/>
      <c r="N9" s="20">
        <v>1004834</v>
      </c>
      <c r="O9" s="20"/>
      <c r="P9" s="20"/>
      <c r="Q9" s="20"/>
      <c r="R9" s="20"/>
      <c r="S9" s="20">
        <v>49612671</v>
      </c>
      <c r="T9" s="20">
        <v>52309008</v>
      </c>
      <c r="U9" s="20">
        <v>50674353</v>
      </c>
      <c r="V9" s="20">
        <v>152596032</v>
      </c>
      <c r="W9" s="20">
        <v>429316756</v>
      </c>
      <c r="X9" s="20">
        <v>674085168</v>
      </c>
      <c r="Y9" s="20">
        <v>-244768412</v>
      </c>
      <c r="Z9" s="21">
        <v>-36.31</v>
      </c>
      <c r="AA9" s="22">
        <v>674085151</v>
      </c>
    </row>
    <row r="10" spans="1:27" ht="12.75">
      <c r="A10" s="23" t="s">
        <v>37</v>
      </c>
      <c r="B10" s="17" t="s">
        <v>6</v>
      </c>
      <c r="C10" s="18"/>
      <c r="D10" s="18"/>
      <c r="E10" s="19">
        <v>439342399</v>
      </c>
      <c r="F10" s="20">
        <v>439342399</v>
      </c>
      <c r="G10" s="20">
        <v>-56626226</v>
      </c>
      <c r="H10" s="20"/>
      <c r="I10" s="20"/>
      <c r="J10" s="20">
        <v>-56626226</v>
      </c>
      <c r="K10" s="20"/>
      <c r="L10" s="20"/>
      <c r="M10" s="20"/>
      <c r="N10" s="20"/>
      <c r="O10" s="20"/>
      <c r="P10" s="20"/>
      <c r="Q10" s="20"/>
      <c r="R10" s="20"/>
      <c r="S10" s="20">
        <v>32335601</v>
      </c>
      <c r="T10" s="20">
        <v>34092969</v>
      </c>
      <c r="U10" s="20">
        <v>33027564</v>
      </c>
      <c r="V10" s="20">
        <v>99456134</v>
      </c>
      <c r="W10" s="20">
        <v>42829908</v>
      </c>
      <c r="X10" s="20">
        <v>439342404</v>
      </c>
      <c r="Y10" s="20">
        <v>-396512496</v>
      </c>
      <c r="Z10" s="21">
        <v>-90.25</v>
      </c>
      <c r="AA10" s="22">
        <v>439342399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/>
      <c r="D14" s="18"/>
      <c r="E14" s="19">
        <v>-4630123077</v>
      </c>
      <c r="F14" s="20">
        <v>-4630123077</v>
      </c>
      <c r="G14" s="20">
        <v>-334006379</v>
      </c>
      <c r="H14" s="20">
        <v>-481374408</v>
      </c>
      <c r="I14" s="20">
        <v>-427414198</v>
      </c>
      <c r="J14" s="20">
        <v>-1242794985</v>
      </c>
      <c r="K14" s="20">
        <v>-150060055</v>
      </c>
      <c r="L14" s="20"/>
      <c r="M14" s="20"/>
      <c r="N14" s="20">
        <v>-150060055</v>
      </c>
      <c r="O14" s="20"/>
      <c r="P14" s="20"/>
      <c r="Q14" s="20"/>
      <c r="R14" s="20"/>
      <c r="S14" s="20">
        <v>-340777102</v>
      </c>
      <c r="T14" s="20">
        <v>-359297632</v>
      </c>
      <c r="U14" s="20">
        <v>-348069563</v>
      </c>
      <c r="V14" s="20">
        <v>-1048144297</v>
      </c>
      <c r="W14" s="20">
        <v>-2440999337</v>
      </c>
      <c r="X14" s="20">
        <v>-4630123992</v>
      </c>
      <c r="Y14" s="20">
        <v>2189124655</v>
      </c>
      <c r="Z14" s="21">
        <v>-47.28</v>
      </c>
      <c r="AA14" s="22">
        <v>-4630123077</v>
      </c>
    </row>
    <row r="15" spans="1:27" ht="12.75">
      <c r="A15" s="23" t="s">
        <v>42</v>
      </c>
      <c r="B15" s="17"/>
      <c r="C15" s="18"/>
      <c r="D15" s="18"/>
      <c r="E15" s="19">
        <v>-41660100</v>
      </c>
      <c r="F15" s="20">
        <v>-41660100</v>
      </c>
      <c r="G15" s="20">
        <v>-14157390</v>
      </c>
      <c r="H15" s="20">
        <v>-211</v>
      </c>
      <c r="I15" s="20">
        <v>2283436</v>
      </c>
      <c r="J15" s="20">
        <v>-11874165</v>
      </c>
      <c r="K15" s="20">
        <v>3205299</v>
      </c>
      <c r="L15" s="20"/>
      <c r="M15" s="20"/>
      <c r="N15" s="20">
        <v>3205299</v>
      </c>
      <c r="O15" s="20"/>
      <c r="P15" s="20"/>
      <c r="Q15" s="20"/>
      <c r="R15" s="20"/>
      <c r="S15" s="20">
        <v>-3066184</v>
      </c>
      <c r="T15" s="20">
        <v>-3232824</v>
      </c>
      <c r="U15" s="20">
        <v>-3131799</v>
      </c>
      <c r="V15" s="20">
        <v>-9430807</v>
      </c>
      <c r="W15" s="20">
        <v>-18099673</v>
      </c>
      <c r="X15" s="20">
        <v>-41660112</v>
      </c>
      <c r="Y15" s="20">
        <v>23560439</v>
      </c>
      <c r="Z15" s="21">
        <v>-56.55</v>
      </c>
      <c r="AA15" s="22">
        <v>-41660100</v>
      </c>
    </row>
    <row r="16" spans="1:27" ht="12.75">
      <c r="A16" s="23" t="s">
        <v>43</v>
      </c>
      <c r="B16" s="17" t="s">
        <v>6</v>
      </c>
      <c r="C16" s="18"/>
      <c r="D16" s="18"/>
      <c r="E16" s="19">
        <v>-35522775</v>
      </c>
      <c r="F16" s="20">
        <v>-35522775</v>
      </c>
      <c r="G16" s="20">
        <v>-3143874</v>
      </c>
      <c r="H16" s="20">
        <v>-5781376</v>
      </c>
      <c r="I16" s="20">
        <v>-2472900</v>
      </c>
      <c r="J16" s="20">
        <v>-11398150</v>
      </c>
      <c r="K16" s="20">
        <v>-2473739</v>
      </c>
      <c r="L16" s="20"/>
      <c r="M16" s="20"/>
      <c r="N16" s="20">
        <v>-2473739</v>
      </c>
      <c r="O16" s="20"/>
      <c r="P16" s="20"/>
      <c r="Q16" s="20"/>
      <c r="R16" s="20"/>
      <c r="S16" s="20">
        <v>-2614479</v>
      </c>
      <c r="T16" s="20">
        <v>-2756572</v>
      </c>
      <c r="U16" s="20">
        <v>-2670431</v>
      </c>
      <c r="V16" s="20">
        <v>-8041482</v>
      </c>
      <c r="W16" s="20">
        <v>-21913371</v>
      </c>
      <c r="X16" s="20">
        <v>-35522820</v>
      </c>
      <c r="Y16" s="20">
        <v>13609449</v>
      </c>
      <c r="Z16" s="21">
        <v>-38.31</v>
      </c>
      <c r="AA16" s="22">
        <v>-35522775</v>
      </c>
    </row>
    <row r="17" spans="1:27" ht="12.75">
      <c r="A17" s="24" t="s">
        <v>44</v>
      </c>
      <c r="B17" s="25"/>
      <c r="C17" s="26">
        <f aca="true" t="shared" si="0" ref="C17:Y17">SUM(C6:C16)</f>
        <v>0</v>
      </c>
      <c r="D17" s="26">
        <f>SUM(D6:D16)</f>
        <v>0</v>
      </c>
      <c r="E17" s="27">
        <f t="shared" si="0"/>
        <v>201589429</v>
      </c>
      <c r="F17" s="28">
        <f t="shared" si="0"/>
        <v>201589429</v>
      </c>
      <c r="G17" s="28">
        <f t="shared" si="0"/>
        <v>7329436502</v>
      </c>
      <c r="H17" s="28">
        <f t="shared" si="0"/>
        <v>-338642804</v>
      </c>
      <c r="I17" s="28">
        <f t="shared" si="0"/>
        <v>-243394254</v>
      </c>
      <c r="J17" s="28">
        <f t="shared" si="0"/>
        <v>6747399444</v>
      </c>
      <c r="K17" s="28">
        <f t="shared" si="0"/>
        <v>-105361704</v>
      </c>
      <c r="L17" s="28">
        <f t="shared" si="0"/>
        <v>0</v>
      </c>
      <c r="M17" s="28">
        <f t="shared" si="0"/>
        <v>0</v>
      </c>
      <c r="N17" s="28">
        <f t="shared" si="0"/>
        <v>-105361704</v>
      </c>
      <c r="O17" s="28">
        <f t="shared" si="0"/>
        <v>0</v>
      </c>
      <c r="P17" s="28">
        <f t="shared" si="0"/>
        <v>0</v>
      </c>
      <c r="Q17" s="28">
        <f t="shared" si="0"/>
        <v>0</v>
      </c>
      <c r="R17" s="28">
        <f t="shared" si="0"/>
        <v>0</v>
      </c>
      <c r="S17" s="28">
        <f t="shared" si="0"/>
        <v>14836940</v>
      </c>
      <c r="T17" s="28">
        <f t="shared" si="0"/>
        <v>15643250</v>
      </c>
      <c r="U17" s="28">
        <f t="shared" si="0"/>
        <v>15154416</v>
      </c>
      <c r="V17" s="28">
        <f t="shared" si="0"/>
        <v>45634606</v>
      </c>
      <c r="W17" s="28">
        <f t="shared" si="0"/>
        <v>6687672346</v>
      </c>
      <c r="X17" s="28">
        <f t="shared" si="0"/>
        <v>201588480</v>
      </c>
      <c r="Y17" s="28">
        <f t="shared" si="0"/>
        <v>6486083866</v>
      </c>
      <c r="Z17" s="29">
        <f>+IF(X17&lt;&gt;0,+(Y17/X17)*100,0)</f>
        <v>3217.487361380968</v>
      </c>
      <c r="AA17" s="30">
        <f>SUM(AA6:AA16)</f>
        <v>201589429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>
        <v>10274656</v>
      </c>
      <c r="F21" s="20">
        <v>10274656</v>
      </c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>
        <v>756214</v>
      </c>
      <c r="T21" s="20">
        <v>797313</v>
      </c>
      <c r="U21" s="36">
        <v>772397</v>
      </c>
      <c r="V21" s="36">
        <v>2325924</v>
      </c>
      <c r="W21" s="36">
        <v>2325924</v>
      </c>
      <c r="X21" s="20">
        <v>10274652</v>
      </c>
      <c r="Y21" s="36">
        <v>-7948728</v>
      </c>
      <c r="Z21" s="37">
        <v>-77.36</v>
      </c>
      <c r="AA21" s="38">
        <v>10274656</v>
      </c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>
        <v>-14788842</v>
      </c>
      <c r="H23" s="36">
        <v>14813631</v>
      </c>
      <c r="I23" s="36">
        <v>-6605</v>
      </c>
      <c r="J23" s="20">
        <v>18184</v>
      </c>
      <c r="K23" s="36">
        <v>-8165</v>
      </c>
      <c r="L23" s="36">
        <v>-10019</v>
      </c>
      <c r="M23" s="20"/>
      <c r="N23" s="36">
        <v>-18184</v>
      </c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>
        <v>-527602737</v>
      </c>
      <c r="F26" s="20">
        <v>-527602737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v>-38831566</v>
      </c>
      <c r="T26" s="20">
        <v>-40941980</v>
      </c>
      <c r="U26" s="20">
        <v>-39662544</v>
      </c>
      <c r="V26" s="20">
        <v>-119436090</v>
      </c>
      <c r="W26" s="20">
        <v>-119436090</v>
      </c>
      <c r="X26" s="20">
        <v>-527602800</v>
      </c>
      <c r="Y26" s="20">
        <v>408166710</v>
      </c>
      <c r="Z26" s="21">
        <v>-77.36</v>
      </c>
      <c r="AA26" s="22">
        <v>-527602737</v>
      </c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-517328081</v>
      </c>
      <c r="F27" s="28">
        <f t="shared" si="1"/>
        <v>-517328081</v>
      </c>
      <c r="G27" s="28">
        <f t="shared" si="1"/>
        <v>-14788842</v>
      </c>
      <c r="H27" s="28">
        <f t="shared" si="1"/>
        <v>14813631</v>
      </c>
      <c r="I27" s="28">
        <f t="shared" si="1"/>
        <v>-6605</v>
      </c>
      <c r="J27" s="28">
        <f t="shared" si="1"/>
        <v>18184</v>
      </c>
      <c r="K27" s="28">
        <f t="shared" si="1"/>
        <v>-8165</v>
      </c>
      <c r="L27" s="28">
        <f t="shared" si="1"/>
        <v>-10019</v>
      </c>
      <c r="M27" s="28">
        <f t="shared" si="1"/>
        <v>0</v>
      </c>
      <c r="N27" s="28">
        <f t="shared" si="1"/>
        <v>-18184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-38075352</v>
      </c>
      <c r="T27" s="28">
        <f t="shared" si="1"/>
        <v>-40144667</v>
      </c>
      <c r="U27" s="28">
        <f t="shared" si="1"/>
        <v>-38890147</v>
      </c>
      <c r="V27" s="28">
        <f t="shared" si="1"/>
        <v>-117110166</v>
      </c>
      <c r="W27" s="28">
        <f t="shared" si="1"/>
        <v>-117110166</v>
      </c>
      <c r="X27" s="28">
        <f t="shared" si="1"/>
        <v>-517328148</v>
      </c>
      <c r="Y27" s="28">
        <f t="shared" si="1"/>
        <v>400217982</v>
      </c>
      <c r="Z27" s="29">
        <f>+IF(X27&lt;&gt;0,+(Y27/X27)*100,0)</f>
        <v>-77.36249874422066</v>
      </c>
      <c r="AA27" s="30">
        <f>SUM(AA21:AA26)</f>
        <v>-517328081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/>
      <c r="F33" s="20"/>
      <c r="G33" s="20">
        <v>106820248</v>
      </c>
      <c r="H33" s="36">
        <v>-106570822</v>
      </c>
      <c r="I33" s="36">
        <v>1375775</v>
      </c>
      <c r="J33" s="36">
        <v>1625201</v>
      </c>
      <c r="K33" s="20">
        <v>-317123</v>
      </c>
      <c r="L33" s="20">
        <v>-1308078</v>
      </c>
      <c r="M33" s="20"/>
      <c r="N33" s="20">
        <v>-1625201</v>
      </c>
      <c r="O33" s="36"/>
      <c r="P33" s="36"/>
      <c r="Q33" s="36"/>
      <c r="R33" s="20"/>
      <c r="S33" s="20"/>
      <c r="T33" s="20"/>
      <c r="U33" s="20"/>
      <c r="V33" s="36"/>
      <c r="W33" s="36"/>
      <c r="X33" s="36"/>
      <c r="Y33" s="20"/>
      <c r="Z33" s="21"/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0</v>
      </c>
      <c r="F36" s="28">
        <f t="shared" si="2"/>
        <v>0</v>
      </c>
      <c r="G36" s="28">
        <f t="shared" si="2"/>
        <v>106820248</v>
      </c>
      <c r="H36" s="28">
        <f t="shared" si="2"/>
        <v>-106570822</v>
      </c>
      <c r="I36" s="28">
        <f t="shared" si="2"/>
        <v>1375775</v>
      </c>
      <c r="J36" s="28">
        <f t="shared" si="2"/>
        <v>1625201</v>
      </c>
      <c r="K36" s="28">
        <f t="shared" si="2"/>
        <v>-317123</v>
      </c>
      <c r="L36" s="28">
        <f t="shared" si="2"/>
        <v>-1308078</v>
      </c>
      <c r="M36" s="28">
        <f t="shared" si="2"/>
        <v>0</v>
      </c>
      <c r="N36" s="28">
        <f t="shared" si="2"/>
        <v>-1625201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0</v>
      </c>
      <c r="Y36" s="28">
        <f t="shared" si="2"/>
        <v>0</v>
      </c>
      <c r="Z36" s="29">
        <f>+IF(X36&lt;&gt;0,+(Y36/X36)*100,0)</f>
        <v>0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0</v>
      </c>
      <c r="D38" s="32">
        <f>+D17+D27+D36</f>
        <v>0</v>
      </c>
      <c r="E38" s="33">
        <f t="shared" si="3"/>
        <v>-315738652</v>
      </c>
      <c r="F38" s="2">
        <f t="shared" si="3"/>
        <v>-315738652</v>
      </c>
      <c r="G38" s="2">
        <f t="shared" si="3"/>
        <v>7421467908</v>
      </c>
      <c r="H38" s="2">
        <f t="shared" si="3"/>
        <v>-430399995</v>
      </c>
      <c r="I38" s="2">
        <f t="shared" si="3"/>
        <v>-242025084</v>
      </c>
      <c r="J38" s="2">
        <f t="shared" si="3"/>
        <v>6749042829</v>
      </c>
      <c r="K38" s="2">
        <f t="shared" si="3"/>
        <v>-105686992</v>
      </c>
      <c r="L38" s="2">
        <f t="shared" si="3"/>
        <v>-1318097</v>
      </c>
      <c r="M38" s="2">
        <f t="shared" si="3"/>
        <v>0</v>
      </c>
      <c r="N38" s="2">
        <f t="shared" si="3"/>
        <v>-107005089</v>
      </c>
      <c r="O38" s="2">
        <f t="shared" si="3"/>
        <v>0</v>
      </c>
      <c r="P38" s="2">
        <f t="shared" si="3"/>
        <v>0</v>
      </c>
      <c r="Q38" s="2">
        <f t="shared" si="3"/>
        <v>0</v>
      </c>
      <c r="R38" s="2">
        <f t="shared" si="3"/>
        <v>0</v>
      </c>
      <c r="S38" s="2">
        <f t="shared" si="3"/>
        <v>-23238412</v>
      </c>
      <c r="T38" s="2">
        <f t="shared" si="3"/>
        <v>-24501417</v>
      </c>
      <c r="U38" s="2">
        <f t="shared" si="3"/>
        <v>-23735731</v>
      </c>
      <c r="V38" s="2">
        <f t="shared" si="3"/>
        <v>-71475560</v>
      </c>
      <c r="W38" s="2">
        <f t="shared" si="3"/>
        <v>6570562180</v>
      </c>
      <c r="X38" s="2">
        <f t="shared" si="3"/>
        <v>-315739668</v>
      </c>
      <c r="Y38" s="2">
        <f t="shared" si="3"/>
        <v>6886301848</v>
      </c>
      <c r="Z38" s="34">
        <f>+IF(X38&lt;&gt;0,+(Y38/X38)*100,0)</f>
        <v>-2181.006235808166</v>
      </c>
      <c r="AA38" s="35">
        <f>+AA17+AA27+AA36</f>
        <v>-315738652</v>
      </c>
    </row>
    <row r="39" spans="1:27" ht="12.75">
      <c r="A39" s="23" t="s">
        <v>59</v>
      </c>
      <c r="B39" s="17"/>
      <c r="C39" s="32"/>
      <c r="D39" s="32"/>
      <c r="E39" s="33"/>
      <c r="F39" s="2"/>
      <c r="G39" s="2">
        <v>348962384</v>
      </c>
      <c r="H39" s="2">
        <f>+G40+H60</f>
        <v>7686802318</v>
      </c>
      <c r="I39" s="2">
        <f>+H40+I60</f>
        <v>7233816906</v>
      </c>
      <c r="J39" s="2">
        <f>+G39</f>
        <v>348962384</v>
      </c>
      <c r="K39" s="2">
        <f>+I40+K60</f>
        <v>6989703552</v>
      </c>
      <c r="L39" s="2">
        <f>+K40+L60</f>
        <v>6884016560</v>
      </c>
      <c r="M39" s="2">
        <f>+L40+M60</f>
        <v>6882698463</v>
      </c>
      <c r="N39" s="2">
        <f>+K39</f>
        <v>6989703552</v>
      </c>
      <c r="O39" s="2">
        <f>+M40+O60</f>
        <v>6882698463</v>
      </c>
      <c r="P39" s="2">
        <f>+O40+P60</f>
        <v>6882698463</v>
      </c>
      <c r="Q39" s="2">
        <f>+P40+Q60</f>
        <v>6882698463</v>
      </c>
      <c r="R39" s="2">
        <f>+O39</f>
        <v>6882698463</v>
      </c>
      <c r="S39" s="2">
        <f>+Q40+S60</f>
        <v>6882698463</v>
      </c>
      <c r="T39" s="2">
        <f>+S40+T60</f>
        <v>6859460051</v>
      </c>
      <c r="U39" s="2">
        <f>+T40+U60</f>
        <v>6834958634</v>
      </c>
      <c r="V39" s="2">
        <f>+S39</f>
        <v>6882698463</v>
      </c>
      <c r="W39" s="2">
        <f>+G39</f>
        <v>348962384</v>
      </c>
      <c r="X39" s="2"/>
      <c r="Y39" s="2">
        <f>+W39-X39</f>
        <v>348962384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0</v>
      </c>
      <c r="D40" s="43">
        <f aca="true" t="shared" si="4" ref="D40:AA40">+D38+D39</f>
        <v>0</v>
      </c>
      <c r="E40" s="44">
        <f t="shared" si="4"/>
        <v>-315738652</v>
      </c>
      <c r="F40" s="45">
        <f t="shared" si="4"/>
        <v>-315738652</v>
      </c>
      <c r="G40" s="45">
        <f t="shared" si="4"/>
        <v>7770430292</v>
      </c>
      <c r="H40" s="45">
        <f t="shared" si="4"/>
        <v>7256402323</v>
      </c>
      <c r="I40" s="45">
        <f t="shared" si="4"/>
        <v>6991791822</v>
      </c>
      <c r="J40" s="45">
        <f>+I40</f>
        <v>6991791822</v>
      </c>
      <c r="K40" s="45">
        <f t="shared" si="4"/>
        <v>6884016560</v>
      </c>
      <c r="L40" s="45">
        <f t="shared" si="4"/>
        <v>6882698463</v>
      </c>
      <c r="M40" s="45">
        <f t="shared" si="4"/>
        <v>6882698463</v>
      </c>
      <c r="N40" s="45">
        <f>+M40</f>
        <v>6882698463</v>
      </c>
      <c r="O40" s="45">
        <f t="shared" si="4"/>
        <v>6882698463</v>
      </c>
      <c r="P40" s="45">
        <f t="shared" si="4"/>
        <v>6882698463</v>
      </c>
      <c r="Q40" s="45">
        <f t="shared" si="4"/>
        <v>6882698463</v>
      </c>
      <c r="R40" s="45">
        <f>+Q40</f>
        <v>6882698463</v>
      </c>
      <c r="S40" s="45">
        <f t="shared" si="4"/>
        <v>6859460051</v>
      </c>
      <c r="T40" s="45">
        <f t="shared" si="4"/>
        <v>6834958634</v>
      </c>
      <c r="U40" s="45">
        <f t="shared" si="4"/>
        <v>6811222903</v>
      </c>
      <c r="V40" s="45">
        <f>+U40</f>
        <v>6811222903</v>
      </c>
      <c r="W40" s="45">
        <f>+V40</f>
        <v>6811222903</v>
      </c>
      <c r="X40" s="45">
        <f t="shared" si="4"/>
        <v>-315739668</v>
      </c>
      <c r="Y40" s="45">
        <f t="shared" si="4"/>
        <v>7235264232</v>
      </c>
      <c r="Z40" s="46">
        <f>+IF(X40&lt;&gt;0,+(Y40/X40)*100,0)</f>
        <v>-2291.5284220796734</v>
      </c>
      <c r="AA40" s="47">
        <f t="shared" si="4"/>
        <v>-315738652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4" ht="12.75" hidden="1">
      <c r="G60">
        <v>348962384</v>
      </c>
      <c r="H60">
        <v>-83627974</v>
      </c>
      <c r="I60">
        <v>-22585417</v>
      </c>
      <c r="J60">
        <v>348962384</v>
      </c>
      <c r="K60">
        <v>-2088270</v>
      </c>
      <c r="N60">
        <v>-2088270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>
        <v>20000000</v>
      </c>
      <c r="H9" s="20"/>
      <c r="I9" s="20">
        <v>20000000</v>
      </c>
      <c r="J9" s="20">
        <v>40000000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>
        <v>-20000000</v>
      </c>
      <c r="V9" s="20">
        <v>-20000000</v>
      </c>
      <c r="W9" s="20">
        <v>20000000</v>
      </c>
      <c r="X9" s="20"/>
      <c r="Y9" s="20">
        <v>20000000</v>
      </c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-72928443</v>
      </c>
      <c r="D14" s="18"/>
      <c r="E14" s="19">
        <v>-90720489</v>
      </c>
      <c r="F14" s="20">
        <v>-99660049</v>
      </c>
      <c r="G14" s="20">
        <v>-4416093</v>
      </c>
      <c r="H14" s="20">
        <v>-7424355</v>
      </c>
      <c r="I14" s="20">
        <v>-16915009</v>
      </c>
      <c r="J14" s="20">
        <v>-28755457</v>
      </c>
      <c r="K14" s="20">
        <v>-8545799</v>
      </c>
      <c r="L14" s="20">
        <v>-9731077</v>
      </c>
      <c r="M14" s="20">
        <v>-8519268</v>
      </c>
      <c r="N14" s="20">
        <v>-26796144</v>
      </c>
      <c r="O14" s="20">
        <v>-8838469</v>
      </c>
      <c r="P14" s="20">
        <v>-9426331</v>
      </c>
      <c r="Q14" s="20">
        <v>-5344139</v>
      </c>
      <c r="R14" s="20">
        <v>-23608939</v>
      </c>
      <c r="S14" s="20">
        <v>-5880431</v>
      </c>
      <c r="T14" s="20">
        <v>-160841</v>
      </c>
      <c r="U14" s="20">
        <v>-4313637</v>
      </c>
      <c r="V14" s="20">
        <v>-10354909</v>
      </c>
      <c r="W14" s="20">
        <v>-89515449</v>
      </c>
      <c r="X14" s="20">
        <v>-99660049</v>
      </c>
      <c r="Y14" s="20">
        <v>10144600</v>
      </c>
      <c r="Z14" s="21">
        <v>-10.18</v>
      </c>
      <c r="AA14" s="22">
        <v>-99660049</v>
      </c>
    </row>
    <row r="15" spans="1:27" ht="12.75">
      <c r="A15" s="23" t="s">
        <v>42</v>
      </c>
      <c r="B15" s="17"/>
      <c r="C15" s="18">
        <v>-134956</v>
      </c>
      <c r="D15" s="18"/>
      <c r="E15" s="19">
        <v>-126000</v>
      </c>
      <c r="F15" s="20">
        <v>-149000</v>
      </c>
      <c r="G15" s="20">
        <v>-126000</v>
      </c>
      <c r="H15" s="20"/>
      <c r="I15" s="20">
        <v>-126050</v>
      </c>
      <c r="J15" s="20">
        <v>-252050</v>
      </c>
      <c r="K15" s="20">
        <v>-237</v>
      </c>
      <c r="L15" s="20"/>
      <c r="M15" s="20">
        <v>-22709</v>
      </c>
      <c r="N15" s="20">
        <v>-22946</v>
      </c>
      <c r="O15" s="20">
        <v>-286</v>
      </c>
      <c r="P15" s="20">
        <v>-259</v>
      </c>
      <c r="Q15" s="20"/>
      <c r="R15" s="20">
        <v>-545</v>
      </c>
      <c r="S15" s="20">
        <v>-565</v>
      </c>
      <c r="T15" s="20"/>
      <c r="U15" s="20">
        <v>-1471</v>
      </c>
      <c r="V15" s="20">
        <v>-2036</v>
      </c>
      <c r="W15" s="20">
        <v>-277577</v>
      </c>
      <c r="X15" s="20">
        <v>-149000</v>
      </c>
      <c r="Y15" s="20">
        <v>-128577</v>
      </c>
      <c r="Z15" s="21">
        <v>86.29</v>
      </c>
      <c r="AA15" s="22">
        <v>-149000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-73063399</v>
      </c>
      <c r="D17" s="26">
        <f>SUM(D6:D16)</f>
        <v>0</v>
      </c>
      <c r="E17" s="27">
        <f t="shared" si="0"/>
        <v>-90846489</v>
      </c>
      <c r="F17" s="28">
        <f t="shared" si="0"/>
        <v>-99809049</v>
      </c>
      <c r="G17" s="28">
        <f t="shared" si="0"/>
        <v>15457907</v>
      </c>
      <c r="H17" s="28">
        <f t="shared" si="0"/>
        <v>-7424355</v>
      </c>
      <c r="I17" s="28">
        <f t="shared" si="0"/>
        <v>2958941</v>
      </c>
      <c r="J17" s="28">
        <f t="shared" si="0"/>
        <v>10992493</v>
      </c>
      <c r="K17" s="28">
        <f t="shared" si="0"/>
        <v>-8546036</v>
      </c>
      <c r="L17" s="28">
        <f t="shared" si="0"/>
        <v>-9731077</v>
      </c>
      <c r="M17" s="28">
        <f t="shared" si="0"/>
        <v>-8541977</v>
      </c>
      <c r="N17" s="28">
        <f t="shared" si="0"/>
        <v>-26819090</v>
      </c>
      <c r="O17" s="28">
        <f t="shared" si="0"/>
        <v>-8838755</v>
      </c>
      <c r="P17" s="28">
        <f t="shared" si="0"/>
        <v>-9426590</v>
      </c>
      <c r="Q17" s="28">
        <f t="shared" si="0"/>
        <v>-5344139</v>
      </c>
      <c r="R17" s="28">
        <f t="shared" si="0"/>
        <v>-23609484</v>
      </c>
      <c r="S17" s="28">
        <f t="shared" si="0"/>
        <v>-5880996</v>
      </c>
      <c r="T17" s="28">
        <f t="shared" si="0"/>
        <v>-160841</v>
      </c>
      <c r="U17" s="28">
        <f t="shared" si="0"/>
        <v>-24315108</v>
      </c>
      <c r="V17" s="28">
        <f t="shared" si="0"/>
        <v>-30356945</v>
      </c>
      <c r="W17" s="28">
        <f t="shared" si="0"/>
        <v>-69793026</v>
      </c>
      <c r="X17" s="28">
        <f t="shared" si="0"/>
        <v>-99809049</v>
      </c>
      <c r="Y17" s="28">
        <f t="shared" si="0"/>
        <v>30016023</v>
      </c>
      <c r="Z17" s="29">
        <f>+IF(X17&lt;&gt;0,+(Y17/X17)*100,0)</f>
        <v>-30.07344855074213</v>
      </c>
      <c r="AA17" s="30">
        <f>SUM(AA6:AA16)</f>
        <v>-99809049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77594</v>
      </c>
      <c r="D33" s="18"/>
      <c r="E33" s="19">
        <v>-71200</v>
      </c>
      <c r="F33" s="20">
        <v>-71200</v>
      </c>
      <c r="G33" s="20"/>
      <c r="H33" s="36"/>
      <c r="I33" s="36">
        <v>71200</v>
      </c>
      <c r="J33" s="36">
        <v>71200</v>
      </c>
      <c r="K33" s="20">
        <v>-71200</v>
      </c>
      <c r="L33" s="20"/>
      <c r="M33" s="20"/>
      <c r="N33" s="20">
        <v>-71200</v>
      </c>
      <c r="O33" s="36"/>
      <c r="P33" s="36"/>
      <c r="Q33" s="36"/>
      <c r="R33" s="20"/>
      <c r="S33" s="20"/>
      <c r="T33" s="20"/>
      <c r="U33" s="20"/>
      <c r="V33" s="36"/>
      <c r="W33" s="36"/>
      <c r="X33" s="36">
        <v>-71200</v>
      </c>
      <c r="Y33" s="20">
        <v>71200</v>
      </c>
      <c r="Z33" s="21">
        <v>-100</v>
      </c>
      <c r="AA33" s="22">
        <v>-71200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77594</v>
      </c>
      <c r="D36" s="26">
        <f>SUM(D31:D35)</f>
        <v>0</v>
      </c>
      <c r="E36" s="27">
        <f t="shared" si="2"/>
        <v>-71200</v>
      </c>
      <c r="F36" s="28">
        <f t="shared" si="2"/>
        <v>-71200</v>
      </c>
      <c r="G36" s="28">
        <f t="shared" si="2"/>
        <v>0</v>
      </c>
      <c r="H36" s="28">
        <f t="shared" si="2"/>
        <v>0</v>
      </c>
      <c r="I36" s="28">
        <f t="shared" si="2"/>
        <v>71200</v>
      </c>
      <c r="J36" s="28">
        <f t="shared" si="2"/>
        <v>71200</v>
      </c>
      <c r="K36" s="28">
        <f t="shared" si="2"/>
        <v>-71200</v>
      </c>
      <c r="L36" s="28">
        <f t="shared" si="2"/>
        <v>0</v>
      </c>
      <c r="M36" s="28">
        <f t="shared" si="2"/>
        <v>0</v>
      </c>
      <c r="N36" s="28">
        <f t="shared" si="2"/>
        <v>-71200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-71200</v>
      </c>
      <c r="Y36" s="28">
        <f t="shared" si="2"/>
        <v>71200</v>
      </c>
      <c r="Z36" s="29">
        <f>+IF(X36&lt;&gt;0,+(Y36/X36)*100,0)</f>
        <v>-100</v>
      </c>
      <c r="AA36" s="30">
        <f>SUM(AA31:AA35)</f>
        <v>-71200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-72985805</v>
      </c>
      <c r="D38" s="32">
        <f>+D17+D27+D36</f>
        <v>0</v>
      </c>
      <c r="E38" s="33">
        <f t="shared" si="3"/>
        <v>-90917689</v>
      </c>
      <c r="F38" s="2">
        <f t="shared" si="3"/>
        <v>-99880249</v>
      </c>
      <c r="G38" s="2">
        <f t="shared" si="3"/>
        <v>15457907</v>
      </c>
      <c r="H38" s="2">
        <f t="shared" si="3"/>
        <v>-7424355</v>
      </c>
      <c r="I38" s="2">
        <f t="shared" si="3"/>
        <v>3030141</v>
      </c>
      <c r="J38" s="2">
        <f t="shared" si="3"/>
        <v>11063693</v>
      </c>
      <c r="K38" s="2">
        <f t="shared" si="3"/>
        <v>-8617236</v>
      </c>
      <c r="L38" s="2">
        <f t="shared" si="3"/>
        <v>-9731077</v>
      </c>
      <c r="M38" s="2">
        <f t="shared" si="3"/>
        <v>-8541977</v>
      </c>
      <c r="N38" s="2">
        <f t="shared" si="3"/>
        <v>-26890290</v>
      </c>
      <c r="O38" s="2">
        <f t="shared" si="3"/>
        <v>-8838755</v>
      </c>
      <c r="P38" s="2">
        <f t="shared" si="3"/>
        <v>-9426590</v>
      </c>
      <c r="Q38" s="2">
        <f t="shared" si="3"/>
        <v>-5344139</v>
      </c>
      <c r="R38" s="2">
        <f t="shared" si="3"/>
        <v>-23609484</v>
      </c>
      <c r="S38" s="2">
        <f t="shared" si="3"/>
        <v>-5880996</v>
      </c>
      <c r="T38" s="2">
        <f t="shared" si="3"/>
        <v>-160841</v>
      </c>
      <c r="U38" s="2">
        <f t="shared" si="3"/>
        <v>-24315108</v>
      </c>
      <c r="V38" s="2">
        <f t="shared" si="3"/>
        <v>-30356945</v>
      </c>
      <c r="W38" s="2">
        <f t="shared" si="3"/>
        <v>-69793026</v>
      </c>
      <c r="X38" s="2">
        <f t="shared" si="3"/>
        <v>-99880249</v>
      </c>
      <c r="Y38" s="2">
        <f t="shared" si="3"/>
        <v>30087223</v>
      </c>
      <c r="Z38" s="34">
        <f>+IF(X38&lt;&gt;0,+(Y38/X38)*100,0)</f>
        <v>-30.123295948130846</v>
      </c>
      <c r="AA38" s="35">
        <f>+AA17+AA27+AA36</f>
        <v>-99880249</v>
      </c>
    </row>
    <row r="39" spans="1:27" ht="12.75">
      <c r="A39" s="23" t="s">
        <v>59</v>
      </c>
      <c r="B39" s="17"/>
      <c r="C39" s="32">
        <v>3137</v>
      </c>
      <c r="D39" s="32"/>
      <c r="E39" s="33">
        <v>58973389</v>
      </c>
      <c r="F39" s="2">
        <v>58973389</v>
      </c>
      <c r="G39" s="2">
        <v>92675</v>
      </c>
      <c r="H39" s="2">
        <f>+G40+H60</f>
        <v>15589077</v>
      </c>
      <c r="I39" s="2">
        <f>+H40+I60</f>
        <v>8363260</v>
      </c>
      <c r="J39" s="2">
        <f>+G39</f>
        <v>92675</v>
      </c>
      <c r="K39" s="2">
        <f>+I40+K60</f>
        <v>11324148</v>
      </c>
      <c r="L39" s="2">
        <f>+K40+L60</f>
        <v>37830045</v>
      </c>
      <c r="M39" s="2">
        <f>+L40+M60</f>
        <v>43171351</v>
      </c>
      <c r="N39" s="2">
        <f>+K39</f>
        <v>11324148</v>
      </c>
      <c r="O39" s="2">
        <f>+M40+O60</f>
        <v>34759846</v>
      </c>
      <c r="P39" s="2">
        <f>+O40+P60</f>
        <v>25515719</v>
      </c>
      <c r="Q39" s="2">
        <f>+P40+Q60</f>
        <v>5592279</v>
      </c>
      <c r="R39" s="2">
        <f>+O39</f>
        <v>34759846</v>
      </c>
      <c r="S39" s="2">
        <f>+Q40+S60</f>
        <v>10437188</v>
      </c>
      <c r="T39" s="2">
        <f>+S40+T60</f>
        <v>4584946</v>
      </c>
      <c r="U39" s="2">
        <f>+T40+U60</f>
        <v>-1462447</v>
      </c>
      <c r="V39" s="2">
        <f>+S39</f>
        <v>10437188</v>
      </c>
      <c r="W39" s="2">
        <f>+G39</f>
        <v>92675</v>
      </c>
      <c r="X39" s="2">
        <v>4914449</v>
      </c>
      <c r="Y39" s="2">
        <f>+W39-X39</f>
        <v>-4821774</v>
      </c>
      <c r="Z39" s="34">
        <f>+IF(X39&lt;&gt;0,+(Y39/X39)*100,0)</f>
        <v>-98.11423416948675</v>
      </c>
      <c r="AA39" s="35">
        <v>58973389</v>
      </c>
    </row>
    <row r="40" spans="1:27" ht="12.75">
      <c r="A40" s="41" t="s">
        <v>61</v>
      </c>
      <c r="B40" s="42" t="s">
        <v>60</v>
      </c>
      <c r="C40" s="43">
        <f>+C38+C39</f>
        <v>-72982668</v>
      </c>
      <c r="D40" s="43">
        <f aca="true" t="shared" si="4" ref="D40:AA40">+D38+D39</f>
        <v>0</v>
      </c>
      <c r="E40" s="44">
        <f t="shared" si="4"/>
        <v>-31944300</v>
      </c>
      <c r="F40" s="45">
        <f t="shared" si="4"/>
        <v>-40906860</v>
      </c>
      <c r="G40" s="45">
        <f t="shared" si="4"/>
        <v>15550582</v>
      </c>
      <c r="H40" s="45">
        <f t="shared" si="4"/>
        <v>8164722</v>
      </c>
      <c r="I40" s="45">
        <f t="shared" si="4"/>
        <v>11393401</v>
      </c>
      <c r="J40" s="45">
        <f>+I40</f>
        <v>11393401</v>
      </c>
      <c r="K40" s="45">
        <f t="shared" si="4"/>
        <v>2706912</v>
      </c>
      <c r="L40" s="45">
        <f t="shared" si="4"/>
        <v>28098968</v>
      </c>
      <c r="M40" s="45">
        <f t="shared" si="4"/>
        <v>34629374</v>
      </c>
      <c r="N40" s="45">
        <f>+M40</f>
        <v>34629374</v>
      </c>
      <c r="O40" s="45">
        <f t="shared" si="4"/>
        <v>25921091</v>
      </c>
      <c r="P40" s="45">
        <f t="shared" si="4"/>
        <v>16089129</v>
      </c>
      <c r="Q40" s="45">
        <f t="shared" si="4"/>
        <v>248140</v>
      </c>
      <c r="R40" s="45">
        <f>+Q40</f>
        <v>248140</v>
      </c>
      <c r="S40" s="45">
        <f t="shared" si="4"/>
        <v>4556192</v>
      </c>
      <c r="T40" s="45">
        <f t="shared" si="4"/>
        <v>4424105</v>
      </c>
      <c r="U40" s="45">
        <f t="shared" si="4"/>
        <v>-25777555</v>
      </c>
      <c r="V40" s="45">
        <f>+U40</f>
        <v>-25777555</v>
      </c>
      <c r="W40" s="45">
        <f>+V40</f>
        <v>-25777555</v>
      </c>
      <c r="X40" s="45">
        <f t="shared" si="4"/>
        <v>-94965800</v>
      </c>
      <c r="Y40" s="45">
        <f t="shared" si="4"/>
        <v>25265449</v>
      </c>
      <c r="Z40" s="46">
        <f>+IF(X40&lt;&gt;0,+(Y40/X40)*100,0)</f>
        <v>-26.604787197075158</v>
      </c>
      <c r="AA40" s="47">
        <f t="shared" si="4"/>
        <v>-40906860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1" ht="12.75" hidden="1">
      <c r="G60">
        <v>92675</v>
      </c>
      <c r="H60">
        <v>38495</v>
      </c>
      <c r="I60">
        <v>198538</v>
      </c>
      <c r="J60">
        <v>92675</v>
      </c>
      <c r="K60">
        <v>-69253</v>
      </c>
      <c r="L60">
        <v>35123133</v>
      </c>
      <c r="M60">
        <v>15072383</v>
      </c>
      <c r="N60">
        <v>-69253</v>
      </c>
      <c r="O60">
        <v>130472</v>
      </c>
      <c r="P60">
        <v>-405372</v>
      </c>
      <c r="Q60">
        <v>-10496850</v>
      </c>
      <c r="R60">
        <v>130472</v>
      </c>
      <c r="S60">
        <v>10189048</v>
      </c>
      <c r="T60">
        <v>28754</v>
      </c>
      <c r="U60">
        <v>-5886552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8709256</v>
      </c>
      <c r="D6" s="18"/>
      <c r="E6" s="19">
        <v>15616094</v>
      </c>
      <c r="F6" s="20">
        <v>15616094</v>
      </c>
      <c r="G6" s="20">
        <v>409437</v>
      </c>
      <c r="H6" s="20"/>
      <c r="I6" s="20">
        <v>675741</v>
      </c>
      <c r="J6" s="20">
        <v>1085178</v>
      </c>
      <c r="K6" s="20">
        <v>937670</v>
      </c>
      <c r="L6" s="20">
        <v>556296</v>
      </c>
      <c r="M6" s="20">
        <v>2102058</v>
      </c>
      <c r="N6" s="20">
        <v>3596024</v>
      </c>
      <c r="O6" s="20">
        <v>628652</v>
      </c>
      <c r="P6" s="20">
        <v>1363656</v>
      </c>
      <c r="Q6" s="20">
        <v>723492</v>
      </c>
      <c r="R6" s="20">
        <v>2715800</v>
      </c>
      <c r="S6" s="20">
        <v>831459</v>
      </c>
      <c r="T6" s="20">
        <v>582475</v>
      </c>
      <c r="U6" s="20">
        <v>688889</v>
      </c>
      <c r="V6" s="20">
        <v>2102823</v>
      </c>
      <c r="W6" s="20">
        <v>9499825</v>
      </c>
      <c r="X6" s="20">
        <v>15616094</v>
      </c>
      <c r="Y6" s="20">
        <v>-6116269</v>
      </c>
      <c r="Z6" s="21">
        <v>-39.17</v>
      </c>
      <c r="AA6" s="22">
        <v>15616094</v>
      </c>
    </row>
    <row r="7" spans="1:27" ht="12.75">
      <c r="A7" s="23" t="s">
        <v>34</v>
      </c>
      <c r="B7" s="17"/>
      <c r="C7" s="18">
        <v>485051</v>
      </c>
      <c r="D7" s="18"/>
      <c r="E7" s="19">
        <v>917296</v>
      </c>
      <c r="F7" s="20">
        <v>917296</v>
      </c>
      <c r="G7" s="20">
        <v>53406</v>
      </c>
      <c r="H7" s="20"/>
      <c r="I7" s="20">
        <v>55925</v>
      </c>
      <c r="J7" s="20">
        <v>109331</v>
      </c>
      <c r="K7" s="20">
        <v>36500</v>
      </c>
      <c r="L7" s="20">
        <v>32645</v>
      </c>
      <c r="M7" s="20">
        <v>56596</v>
      </c>
      <c r="N7" s="20">
        <v>125741</v>
      </c>
      <c r="O7" s="20">
        <v>36812</v>
      </c>
      <c r="P7" s="20">
        <v>45251</v>
      </c>
      <c r="Q7" s="20">
        <v>49600</v>
      </c>
      <c r="R7" s="20">
        <v>131663</v>
      </c>
      <c r="S7" s="20">
        <v>28397</v>
      </c>
      <c r="T7" s="20">
        <v>35778</v>
      </c>
      <c r="U7" s="20">
        <v>37331</v>
      </c>
      <c r="V7" s="20">
        <v>101506</v>
      </c>
      <c r="W7" s="20">
        <v>468241</v>
      </c>
      <c r="X7" s="20">
        <v>917296</v>
      </c>
      <c r="Y7" s="20">
        <v>-449055</v>
      </c>
      <c r="Z7" s="21">
        <v>-48.95</v>
      </c>
      <c r="AA7" s="22">
        <v>917296</v>
      </c>
    </row>
    <row r="8" spans="1:27" ht="12.75">
      <c r="A8" s="23" t="s">
        <v>35</v>
      </c>
      <c r="B8" s="17"/>
      <c r="C8" s="18">
        <v>2155887</v>
      </c>
      <c r="D8" s="18"/>
      <c r="E8" s="19">
        <v>7308799</v>
      </c>
      <c r="F8" s="20">
        <v>4808799</v>
      </c>
      <c r="G8" s="20">
        <v>175125</v>
      </c>
      <c r="H8" s="20">
        <v>108661</v>
      </c>
      <c r="I8" s="20">
        <v>188944</v>
      </c>
      <c r="J8" s="20">
        <v>472730</v>
      </c>
      <c r="K8" s="20">
        <v>158355</v>
      </c>
      <c r="L8" s="20">
        <v>145880</v>
      </c>
      <c r="M8" s="20">
        <v>170952</v>
      </c>
      <c r="N8" s="20">
        <v>475187</v>
      </c>
      <c r="O8" s="20">
        <v>170856</v>
      </c>
      <c r="P8" s="20">
        <v>195652</v>
      </c>
      <c r="Q8" s="20">
        <v>172540</v>
      </c>
      <c r="R8" s="20">
        <v>539048</v>
      </c>
      <c r="S8" s="20">
        <v>80679</v>
      </c>
      <c r="T8" s="20">
        <v>84119</v>
      </c>
      <c r="U8" s="20">
        <v>264583</v>
      </c>
      <c r="V8" s="20">
        <v>429381</v>
      </c>
      <c r="W8" s="20">
        <v>1916346</v>
      </c>
      <c r="X8" s="20">
        <v>4808799</v>
      </c>
      <c r="Y8" s="20">
        <v>-2892453</v>
      </c>
      <c r="Z8" s="21">
        <v>-60.15</v>
      </c>
      <c r="AA8" s="22">
        <v>4808799</v>
      </c>
    </row>
    <row r="9" spans="1:27" ht="12.75">
      <c r="A9" s="23" t="s">
        <v>36</v>
      </c>
      <c r="B9" s="17" t="s">
        <v>6</v>
      </c>
      <c r="C9" s="18">
        <v>139123983</v>
      </c>
      <c r="D9" s="18"/>
      <c r="E9" s="19">
        <v>77302148</v>
      </c>
      <c r="F9" s="20">
        <v>77302148</v>
      </c>
      <c r="G9" s="20">
        <v>35665821</v>
      </c>
      <c r="H9" s="20">
        <v>5126275</v>
      </c>
      <c r="I9" s="20">
        <v>20064915</v>
      </c>
      <c r="J9" s="20">
        <v>60857011</v>
      </c>
      <c r="K9" s="20">
        <v>28383998</v>
      </c>
      <c r="L9" s="20">
        <v>14986400</v>
      </c>
      <c r="M9" s="20">
        <v>16040996</v>
      </c>
      <c r="N9" s="20">
        <v>59411394</v>
      </c>
      <c r="O9" s="20">
        <v>4979959</v>
      </c>
      <c r="P9" s="20">
        <v>10891714</v>
      </c>
      <c r="Q9" s="20">
        <v>19368290</v>
      </c>
      <c r="R9" s="20">
        <v>35239963</v>
      </c>
      <c r="S9" s="20">
        <v>439463</v>
      </c>
      <c r="T9" s="20">
        <v>809013</v>
      </c>
      <c r="U9" s="20">
        <v>30087570</v>
      </c>
      <c r="V9" s="20">
        <v>31336046</v>
      </c>
      <c r="W9" s="20">
        <v>186844414</v>
      </c>
      <c r="X9" s="20">
        <v>77302148</v>
      </c>
      <c r="Y9" s="20">
        <v>109542266</v>
      </c>
      <c r="Z9" s="21">
        <v>141.71</v>
      </c>
      <c r="AA9" s="22">
        <v>77302148</v>
      </c>
    </row>
    <row r="10" spans="1:27" ht="12.75">
      <c r="A10" s="23" t="s">
        <v>37</v>
      </c>
      <c r="B10" s="17" t="s">
        <v>6</v>
      </c>
      <c r="C10" s="18">
        <v>41872897</v>
      </c>
      <c r="D10" s="18"/>
      <c r="E10" s="19">
        <v>19844904</v>
      </c>
      <c r="F10" s="20">
        <v>19844904</v>
      </c>
      <c r="G10" s="20">
        <v>8000000</v>
      </c>
      <c r="H10" s="20"/>
      <c r="I10" s="20"/>
      <c r="J10" s="20">
        <v>8000000</v>
      </c>
      <c r="K10" s="20"/>
      <c r="L10" s="20">
        <v>2683824</v>
      </c>
      <c r="M10" s="20"/>
      <c r="N10" s="20">
        <v>2683824</v>
      </c>
      <c r="O10" s="20">
        <v>9000000</v>
      </c>
      <c r="P10" s="20"/>
      <c r="Q10" s="20">
        <v>25042000</v>
      </c>
      <c r="R10" s="20">
        <v>34042000</v>
      </c>
      <c r="S10" s="20"/>
      <c r="T10" s="20">
        <v>8280698</v>
      </c>
      <c r="U10" s="20">
        <v>13098688</v>
      </c>
      <c r="V10" s="20">
        <v>21379386</v>
      </c>
      <c r="W10" s="20">
        <v>66105210</v>
      </c>
      <c r="X10" s="20">
        <v>19844904</v>
      </c>
      <c r="Y10" s="20">
        <v>46260306</v>
      </c>
      <c r="Z10" s="21">
        <v>233.11</v>
      </c>
      <c r="AA10" s="22">
        <v>19844904</v>
      </c>
    </row>
    <row r="11" spans="1:27" ht="12.75">
      <c r="A11" s="23" t="s">
        <v>38</v>
      </c>
      <c r="B11" s="17"/>
      <c r="C11" s="18">
        <v>83105</v>
      </c>
      <c r="D11" s="18"/>
      <c r="E11" s="19">
        <v>3104396</v>
      </c>
      <c r="F11" s="20">
        <v>3104396</v>
      </c>
      <c r="G11" s="20">
        <v>17372</v>
      </c>
      <c r="H11" s="20">
        <v>17208</v>
      </c>
      <c r="I11" s="20">
        <v>16848</v>
      </c>
      <c r="J11" s="20">
        <v>51428</v>
      </c>
      <c r="K11" s="20">
        <v>16915</v>
      </c>
      <c r="L11" s="20">
        <v>15536</v>
      </c>
      <c r="M11" s="20">
        <v>6936</v>
      </c>
      <c r="N11" s="20">
        <v>39387</v>
      </c>
      <c r="O11" s="20">
        <v>-40632</v>
      </c>
      <c r="P11" s="20">
        <v>7088</v>
      </c>
      <c r="Q11" s="20">
        <v>6492</v>
      </c>
      <c r="R11" s="20">
        <v>-27052</v>
      </c>
      <c r="S11" s="20">
        <v>57557</v>
      </c>
      <c r="T11" s="20">
        <v>47965</v>
      </c>
      <c r="U11" s="20">
        <v>28490</v>
      </c>
      <c r="V11" s="20">
        <v>134012</v>
      </c>
      <c r="W11" s="20">
        <v>197775</v>
      </c>
      <c r="X11" s="20">
        <v>3104396</v>
      </c>
      <c r="Y11" s="20">
        <v>-2906621</v>
      </c>
      <c r="Z11" s="21">
        <v>-93.63</v>
      </c>
      <c r="AA11" s="22">
        <v>3104396</v>
      </c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-85857602</v>
      </c>
      <c r="D14" s="18"/>
      <c r="E14" s="19">
        <v>-96333748</v>
      </c>
      <c r="F14" s="20">
        <v>-98796082</v>
      </c>
      <c r="G14" s="20">
        <v>-11038309</v>
      </c>
      <c r="H14" s="20">
        <v>-9144134</v>
      </c>
      <c r="I14" s="20">
        <v>-1521898</v>
      </c>
      <c r="J14" s="20">
        <v>-21704341</v>
      </c>
      <c r="K14" s="20">
        <v>-8494461</v>
      </c>
      <c r="L14" s="20">
        <v>-10465602</v>
      </c>
      <c r="M14" s="20">
        <v>-9802972</v>
      </c>
      <c r="N14" s="20">
        <v>-28763035</v>
      </c>
      <c r="O14" s="20">
        <v>-7779213</v>
      </c>
      <c r="P14" s="20">
        <v>-8496634</v>
      </c>
      <c r="Q14" s="20">
        <v>-10267693</v>
      </c>
      <c r="R14" s="20">
        <v>-26543540</v>
      </c>
      <c r="S14" s="20">
        <v>-4136225</v>
      </c>
      <c r="T14" s="20">
        <v>-8017407</v>
      </c>
      <c r="U14" s="20">
        <v>-5303448</v>
      </c>
      <c r="V14" s="20">
        <v>-17457080</v>
      </c>
      <c r="W14" s="20">
        <v>-94467996</v>
      </c>
      <c r="X14" s="20">
        <v>-98796082</v>
      </c>
      <c r="Y14" s="20">
        <v>4328086</v>
      </c>
      <c r="Z14" s="21">
        <v>-4.38</v>
      </c>
      <c r="AA14" s="22">
        <v>-98796082</v>
      </c>
    </row>
    <row r="15" spans="1:27" ht="12.75">
      <c r="A15" s="23" t="s">
        <v>42</v>
      </c>
      <c r="B15" s="17"/>
      <c r="C15" s="18">
        <v>-220175</v>
      </c>
      <c r="D15" s="18"/>
      <c r="E15" s="19">
        <v>-183000</v>
      </c>
      <c r="F15" s="20">
        <v>-183000</v>
      </c>
      <c r="G15" s="20"/>
      <c r="H15" s="20"/>
      <c r="I15" s="20">
        <v>-15189</v>
      </c>
      <c r="J15" s="20">
        <v>-15189</v>
      </c>
      <c r="K15" s="20">
        <v>6007</v>
      </c>
      <c r="L15" s="20">
        <v>-4186</v>
      </c>
      <c r="M15" s="20">
        <v>-4503</v>
      </c>
      <c r="N15" s="20">
        <v>-2682</v>
      </c>
      <c r="O15" s="20">
        <v>-4360</v>
      </c>
      <c r="P15" s="20">
        <v>-3776</v>
      </c>
      <c r="Q15" s="20">
        <v>-4070</v>
      </c>
      <c r="R15" s="20">
        <v>-12206</v>
      </c>
      <c r="S15" s="20">
        <v>-3924</v>
      </c>
      <c r="T15" s="20">
        <v>-3776</v>
      </c>
      <c r="U15" s="20">
        <v>-2226</v>
      </c>
      <c r="V15" s="20">
        <v>-9926</v>
      </c>
      <c r="W15" s="20">
        <v>-40003</v>
      </c>
      <c r="X15" s="20">
        <v>-183000</v>
      </c>
      <c r="Y15" s="20">
        <v>142997</v>
      </c>
      <c r="Z15" s="21">
        <v>-78.14</v>
      </c>
      <c r="AA15" s="22">
        <v>-183000</v>
      </c>
    </row>
    <row r="16" spans="1:27" ht="12.75">
      <c r="A16" s="23" t="s">
        <v>43</v>
      </c>
      <c r="B16" s="17" t="s">
        <v>6</v>
      </c>
      <c r="C16" s="18">
        <v>-1514999</v>
      </c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104837403</v>
      </c>
      <c r="D17" s="26">
        <f>SUM(D6:D16)</f>
        <v>0</v>
      </c>
      <c r="E17" s="27">
        <f t="shared" si="0"/>
        <v>27576889</v>
      </c>
      <c r="F17" s="28">
        <f t="shared" si="0"/>
        <v>22614555</v>
      </c>
      <c r="G17" s="28">
        <f t="shared" si="0"/>
        <v>33282852</v>
      </c>
      <c r="H17" s="28">
        <f t="shared" si="0"/>
        <v>-3891990</v>
      </c>
      <c r="I17" s="28">
        <f t="shared" si="0"/>
        <v>19465286</v>
      </c>
      <c r="J17" s="28">
        <f t="shared" si="0"/>
        <v>48856148</v>
      </c>
      <c r="K17" s="28">
        <f t="shared" si="0"/>
        <v>21044984</v>
      </c>
      <c r="L17" s="28">
        <f t="shared" si="0"/>
        <v>7950793</v>
      </c>
      <c r="M17" s="28">
        <f t="shared" si="0"/>
        <v>8570063</v>
      </c>
      <c r="N17" s="28">
        <f t="shared" si="0"/>
        <v>37565840</v>
      </c>
      <c r="O17" s="28">
        <f t="shared" si="0"/>
        <v>6992074</v>
      </c>
      <c r="P17" s="28">
        <f t="shared" si="0"/>
        <v>4002951</v>
      </c>
      <c r="Q17" s="28">
        <f t="shared" si="0"/>
        <v>35090651</v>
      </c>
      <c r="R17" s="28">
        <f t="shared" si="0"/>
        <v>46085676</v>
      </c>
      <c r="S17" s="28">
        <f t="shared" si="0"/>
        <v>-2702594</v>
      </c>
      <c r="T17" s="28">
        <f t="shared" si="0"/>
        <v>1818865</v>
      </c>
      <c r="U17" s="28">
        <f t="shared" si="0"/>
        <v>38899877</v>
      </c>
      <c r="V17" s="28">
        <f t="shared" si="0"/>
        <v>38016148</v>
      </c>
      <c r="W17" s="28">
        <f t="shared" si="0"/>
        <v>170523812</v>
      </c>
      <c r="X17" s="28">
        <f t="shared" si="0"/>
        <v>22614555</v>
      </c>
      <c r="Y17" s="28">
        <f t="shared" si="0"/>
        <v>147909257</v>
      </c>
      <c r="Z17" s="29">
        <f>+IF(X17&lt;&gt;0,+(Y17/X17)*100,0)</f>
        <v>654.0445169051525</v>
      </c>
      <c r="AA17" s="30">
        <f>SUM(AA6:AA16)</f>
        <v>22614555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-682982</v>
      </c>
      <c r="D23" s="40"/>
      <c r="E23" s="19">
        <v>682982</v>
      </c>
      <c r="F23" s="20">
        <v>682982</v>
      </c>
      <c r="G23" s="36">
        <v>-595082</v>
      </c>
      <c r="H23" s="36">
        <v>595082</v>
      </c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>
        <v>682982</v>
      </c>
      <c r="Y23" s="36">
        <v>-682982</v>
      </c>
      <c r="Z23" s="37">
        <v>-100</v>
      </c>
      <c r="AA23" s="38">
        <v>682982</v>
      </c>
    </row>
    <row r="24" spans="1:27" ht="12.75">
      <c r="A24" s="23" t="s">
        <v>49</v>
      </c>
      <c r="B24" s="17"/>
      <c r="C24" s="18"/>
      <c r="D24" s="18"/>
      <c r="E24" s="19"/>
      <c r="F24" s="20"/>
      <c r="G24" s="20">
        <v>-266</v>
      </c>
      <c r="H24" s="20">
        <v>266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-55700744</v>
      </c>
      <c r="D26" s="18"/>
      <c r="E26" s="19">
        <v>-27854920</v>
      </c>
      <c r="F26" s="20">
        <v>-39664790</v>
      </c>
      <c r="G26" s="20">
        <v>-3575116</v>
      </c>
      <c r="H26" s="20">
        <v>-354265</v>
      </c>
      <c r="I26" s="20">
        <v>-3713654</v>
      </c>
      <c r="J26" s="20">
        <v>-7643035</v>
      </c>
      <c r="K26" s="20">
        <v>-238208</v>
      </c>
      <c r="L26" s="20">
        <v>-1887736</v>
      </c>
      <c r="M26" s="20">
        <v>-4166803</v>
      </c>
      <c r="N26" s="20">
        <v>-6292747</v>
      </c>
      <c r="O26" s="20">
        <v>1129086</v>
      </c>
      <c r="P26" s="20">
        <v>-1296591</v>
      </c>
      <c r="Q26" s="20">
        <v>-784577</v>
      </c>
      <c r="R26" s="20">
        <v>-952082</v>
      </c>
      <c r="S26" s="20"/>
      <c r="T26" s="20">
        <v>-2601690</v>
      </c>
      <c r="U26" s="20">
        <v>-2514195</v>
      </c>
      <c r="V26" s="20">
        <v>-5115885</v>
      </c>
      <c r="W26" s="20">
        <v>-20003749</v>
      </c>
      <c r="X26" s="20">
        <v>-39664790</v>
      </c>
      <c r="Y26" s="20">
        <v>19661041</v>
      </c>
      <c r="Z26" s="21">
        <v>-49.57</v>
      </c>
      <c r="AA26" s="22">
        <v>-39664790</v>
      </c>
    </row>
    <row r="27" spans="1:27" ht="12.75">
      <c r="A27" s="24" t="s">
        <v>51</v>
      </c>
      <c r="B27" s="25"/>
      <c r="C27" s="26">
        <f aca="true" t="shared" si="1" ref="C27:Y27">SUM(C21:C26)</f>
        <v>-56383726</v>
      </c>
      <c r="D27" s="26">
        <f>SUM(D21:D26)</f>
        <v>0</v>
      </c>
      <c r="E27" s="27">
        <f t="shared" si="1"/>
        <v>-27171938</v>
      </c>
      <c r="F27" s="28">
        <f t="shared" si="1"/>
        <v>-38981808</v>
      </c>
      <c r="G27" s="28">
        <f t="shared" si="1"/>
        <v>-4170464</v>
      </c>
      <c r="H27" s="28">
        <f t="shared" si="1"/>
        <v>241083</v>
      </c>
      <c r="I27" s="28">
        <f t="shared" si="1"/>
        <v>-3713654</v>
      </c>
      <c r="J27" s="28">
        <f t="shared" si="1"/>
        <v>-7643035</v>
      </c>
      <c r="K27" s="28">
        <f t="shared" si="1"/>
        <v>-238208</v>
      </c>
      <c r="L27" s="28">
        <f t="shared" si="1"/>
        <v>-1887736</v>
      </c>
      <c r="M27" s="28">
        <f t="shared" si="1"/>
        <v>-4166803</v>
      </c>
      <c r="N27" s="28">
        <f t="shared" si="1"/>
        <v>-6292747</v>
      </c>
      <c r="O27" s="28">
        <f t="shared" si="1"/>
        <v>1129086</v>
      </c>
      <c r="P27" s="28">
        <f t="shared" si="1"/>
        <v>-1296591</v>
      </c>
      <c r="Q27" s="28">
        <f t="shared" si="1"/>
        <v>-784577</v>
      </c>
      <c r="R27" s="28">
        <f t="shared" si="1"/>
        <v>-952082</v>
      </c>
      <c r="S27" s="28">
        <f t="shared" si="1"/>
        <v>0</v>
      </c>
      <c r="T27" s="28">
        <f t="shared" si="1"/>
        <v>-2601690</v>
      </c>
      <c r="U27" s="28">
        <f t="shared" si="1"/>
        <v>-2514195</v>
      </c>
      <c r="V27" s="28">
        <f t="shared" si="1"/>
        <v>-5115885</v>
      </c>
      <c r="W27" s="28">
        <f t="shared" si="1"/>
        <v>-20003749</v>
      </c>
      <c r="X27" s="28">
        <f t="shared" si="1"/>
        <v>-38981808</v>
      </c>
      <c r="Y27" s="28">
        <f t="shared" si="1"/>
        <v>18978059</v>
      </c>
      <c r="Z27" s="29">
        <f>+IF(X27&lt;&gt;0,+(Y27/X27)*100,0)</f>
        <v>-48.684399143313215</v>
      </c>
      <c r="AA27" s="30">
        <f>SUM(AA21:AA26)</f>
        <v>-38981808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-15141</v>
      </c>
      <c r="D33" s="18"/>
      <c r="E33" s="19">
        <v>15141</v>
      </c>
      <c r="F33" s="20">
        <v>15141</v>
      </c>
      <c r="G33" s="20">
        <v>-12441</v>
      </c>
      <c r="H33" s="36">
        <v>-110830</v>
      </c>
      <c r="I33" s="36">
        <v>117879</v>
      </c>
      <c r="J33" s="36">
        <v>-5392</v>
      </c>
      <c r="K33" s="20">
        <v>7792</v>
      </c>
      <c r="L33" s="20">
        <v>-1700</v>
      </c>
      <c r="M33" s="20">
        <v>-1900</v>
      </c>
      <c r="N33" s="20">
        <v>4192</v>
      </c>
      <c r="O33" s="36">
        <v>-2100</v>
      </c>
      <c r="P33" s="36">
        <v>4200</v>
      </c>
      <c r="Q33" s="36">
        <v>-1200</v>
      </c>
      <c r="R33" s="20">
        <v>900</v>
      </c>
      <c r="S33" s="20">
        <v>300</v>
      </c>
      <c r="T33" s="20"/>
      <c r="U33" s="20"/>
      <c r="V33" s="36">
        <v>300</v>
      </c>
      <c r="W33" s="36"/>
      <c r="X33" s="36">
        <v>15141</v>
      </c>
      <c r="Y33" s="20">
        <v>-15141</v>
      </c>
      <c r="Z33" s="21">
        <v>-100</v>
      </c>
      <c r="AA33" s="22">
        <v>15141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-15141</v>
      </c>
      <c r="D36" s="26">
        <f>SUM(D31:D35)</f>
        <v>0</v>
      </c>
      <c r="E36" s="27">
        <f t="shared" si="2"/>
        <v>15141</v>
      </c>
      <c r="F36" s="28">
        <f t="shared" si="2"/>
        <v>15141</v>
      </c>
      <c r="G36" s="28">
        <f t="shared" si="2"/>
        <v>-12441</v>
      </c>
      <c r="H36" s="28">
        <f t="shared" si="2"/>
        <v>-110830</v>
      </c>
      <c r="I36" s="28">
        <f t="shared" si="2"/>
        <v>117879</v>
      </c>
      <c r="J36" s="28">
        <f t="shared" si="2"/>
        <v>-5392</v>
      </c>
      <c r="K36" s="28">
        <f t="shared" si="2"/>
        <v>7792</v>
      </c>
      <c r="L36" s="28">
        <f t="shared" si="2"/>
        <v>-1700</v>
      </c>
      <c r="M36" s="28">
        <f t="shared" si="2"/>
        <v>-1900</v>
      </c>
      <c r="N36" s="28">
        <f t="shared" si="2"/>
        <v>4192</v>
      </c>
      <c r="O36" s="28">
        <f t="shared" si="2"/>
        <v>-2100</v>
      </c>
      <c r="P36" s="28">
        <f t="shared" si="2"/>
        <v>4200</v>
      </c>
      <c r="Q36" s="28">
        <f t="shared" si="2"/>
        <v>-1200</v>
      </c>
      <c r="R36" s="28">
        <f t="shared" si="2"/>
        <v>900</v>
      </c>
      <c r="S36" s="28">
        <f t="shared" si="2"/>
        <v>300</v>
      </c>
      <c r="T36" s="28">
        <f t="shared" si="2"/>
        <v>0</v>
      </c>
      <c r="U36" s="28">
        <f t="shared" si="2"/>
        <v>0</v>
      </c>
      <c r="V36" s="28">
        <f t="shared" si="2"/>
        <v>300</v>
      </c>
      <c r="W36" s="28">
        <f t="shared" si="2"/>
        <v>0</v>
      </c>
      <c r="X36" s="28">
        <f t="shared" si="2"/>
        <v>15141</v>
      </c>
      <c r="Y36" s="28">
        <f t="shared" si="2"/>
        <v>-15141</v>
      </c>
      <c r="Z36" s="29">
        <f>+IF(X36&lt;&gt;0,+(Y36/X36)*100,0)</f>
        <v>-100</v>
      </c>
      <c r="AA36" s="30">
        <f>SUM(AA31:AA35)</f>
        <v>15141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48438536</v>
      </c>
      <c r="D38" s="32">
        <f>+D17+D27+D36</f>
        <v>0</v>
      </c>
      <c r="E38" s="33">
        <f t="shared" si="3"/>
        <v>420092</v>
      </c>
      <c r="F38" s="2">
        <f t="shared" si="3"/>
        <v>-16352112</v>
      </c>
      <c r="G38" s="2">
        <f t="shared" si="3"/>
        <v>29099947</v>
      </c>
      <c r="H38" s="2">
        <f t="shared" si="3"/>
        <v>-3761737</v>
      </c>
      <c r="I38" s="2">
        <f t="shared" si="3"/>
        <v>15869511</v>
      </c>
      <c r="J38" s="2">
        <f t="shared" si="3"/>
        <v>41207721</v>
      </c>
      <c r="K38" s="2">
        <f t="shared" si="3"/>
        <v>20814568</v>
      </c>
      <c r="L38" s="2">
        <f t="shared" si="3"/>
        <v>6061357</v>
      </c>
      <c r="M38" s="2">
        <f t="shared" si="3"/>
        <v>4401360</v>
      </c>
      <c r="N38" s="2">
        <f t="shared" si="3"/>
        <v>31277285</v>
      </c>
      <c r="O38" s="2">
        <f t="shared" si="3"/>
        <v>8119060</v>
      </c>
      <c r="P38" s="2">
        <f t="shared" si="3"/>
        <v>2710560</v>
      </c>
      <c r="Q38" s="2">
        <f t="shared" si="3"/>
        <v>34304874</v>
      </c>
      <c r="R38" s="2">
        <f t="shared" si="3"/>
        <v>45134494</v>
      </c>
      <c r="S38" s="2">
        <f t="shared" si="3"/>
        <v>-2702294</v>
      </c>
      <c r="T38" s="2">
        <f t="shared" si="3"/>
        <v>-782825</v>
      </c>
      <c r="U38" s="2">
        <f t="shared" si="3"/>
        <v>36385682</v>
      </c>
      <c r="V38" s="2">
        <f t="shared" si="3"/>
        <v>32900563</v>
      </c>
      <c r="W38" s="2">
        <f t="shared" si="3"/>
        <v>150520063</v>
      </c>
      <c r="X38" s="2">
        <f t="shared" si="3"/>
        <v>-16352112</v>
      </c>
      <c r="Y38" s="2">
        <f t="shared" si="3"/>
        <v>166872175</v>
      </c>
      <c r="Z38" s="34">
        <f>+IF(X38&lt;&gt;0,+(Y38/X38)*100,0)</f>
        <v>-1020.493102053117</v>
      </c>
      <c r="AA38" s="35">
        <f>+AA17+AA27+AA36</f>
        <v>-16352112</v>
      </c>
    </row>
    <row r="39" spans="1:27" ht="12.75">
      <c r="A39" s="23" t="s">
        <v>59</v>
      </c>
      <c r="B39" s="17"/>
      <c r="C39" s="32">
        <v>34341893</v>
      </c>
      <c r="D39" s="32"/>
      <c r="E39" s="33">
        <v>39964516</v>
      </c>
      <c r="F39" s="2">
        <v>39964516</v>
      </c>
      <c r="G39" s="2">
        <v>51639850</v>
      </c>
      <c r="H39" s="2">
        <f>+G40+H60</f>
        <v>80739797</v>
      </c>
      <c r="I39" s="2">
        <f>+H40+I60</f>
        <v>76978060</v>
      </c>
      <c r="J39" s="2">
        <f>+G39</f>
        <v>51639850</v>
      </c>
      <c r="K39" s="2">
        <f>+I40+K60</f>
        <v>92847571</v>
      </c>
      <c r="L39" s="2">
        <f>+K40+L60</f>
        <v>113662139</v>
      </c>
      <c r="M39" s="2">
        <f>+L40+M60</f>
        <v>119723496</v>
      </c>
      <c r="N39" s="2">
        <f>+K39</f>
        <v>92847571</v>
      </c>
      <c r="O39" s="2">
        <f>+M40+O60</f>
        <v>124124856</v>
      </c>
      <c r="P39" s="2">
        <f>+O40+P60</f>
        <v>132243916</v>
      </c>
      <c r="Q39" s="2">
        <f>+P40+Q60</f>
        <v>134954476</v>
      </c>
      <c r="R39" s="2">
        <f>+O39</f>
        <v>124124856</v>
      </c>
      <c r="S39" s="2">
        <f>+Q40+S60</f>
        <v>169259350</v>
      </c>
      <c r="T39" s="2">
        <f>+S40+T60</f>
        <v>166557056</v>
      </c>
      <c r="U39" s="2">
        <f>+T40+U60</f>
        <v>165774231</v>
      </c>
      <c r="V39" s="2">
        <f>+S39</f>
        <v>169259350</v>
      </c>
      <c r="W39" s="2">
        <f>+G39</f>
        <v>51639850</v>
      </c>
      <c r="X39" s="2">
        <v>39964516</v>
      </c>
      <c r="Y39" s="2">
        <f>+W39-X39</f>
        <v>11675334</v>
      </c>
      <c r="Z39" s="34">
        <f>+IF(X39&lt;&gt;0,+(Y39/X39)*100,0)</f>
        <v>29.214250962028416</v>
      </c>
      <c r="AA39" s="35">
        <v>39964516</v>
      </c>
    </row>
    <row r="40" spans="1:27" ht="12.75">
      <c r="A40" s="41" t="s">
        <v>61</v>
      </c>
      <c r="B40" s="42" t="s">
        <v>60</v>
      </c>
      <c r="C40" s="43">
        <f>+C38+C39</f>
        <v>82780429</v>
      </c>
      <c r="D40" s="43">
        <f aca="true" t="shared" si="4" ref="D40:AA40">+D38+D39</f>
        <v>0</v>
      </c>
      <c r="E40" s="44">
        <f t="shared" si="4"/>
        <v>40384608</v>
      </c>
      <c r="F40" s="45">
        <f t="shared" si="4"/>
        <v>23612404</v>
      </c>
      <c r="G40" s="45">
        <f t="shared" si="4"/>
        <v>80739797</v>
      </c>
      <c r="H40" s="45">
        <f t="shared" si="4"/>
        <v>76978060</v>
      </c>
      <c r="I40" s="45">
        <f t="shared" si="4"/>
        <v>92847571</v>
      </c>
      <c r="J40" s="45">
        <f>+I40</f>
        <v>92847571</v>
      </c>
      <c r="K40" s="45">
        <f t="shared" si="4"/>
        <v>113662139</v>
      </c>
      <c r="L40" s="45">
        <f t="shared" si="4"/>
        <v>119723496</v>
      </c>
      <c r="M40" s="45">
        <f t="shared" si="4"/>
        <v>124124856</v>
      </c>
      <c r="N40" s="45">
        <f>+M40</f>
        <v>124124856</v>
      </c>
      <c r="O40" s="45">
        <f t="shared" si="4"/>
        <v>132243916</v>
      </c>
      <c r="P40" s="45">
        <f t="shared" si="4"/>
        <v>134954476</v>
      </c>
      <c r="Q40" s="45">
        <f t="shared" si="4"/>
        <v>169259350</v>
      </c>
      <c r="R40" s="45">
        <f>+Q40</f>
        <v>169259350</v>
      </c>
      <c r="S40" s="45">
        <f t="shared" si="4"/>
        <v>166557056</v>
      </c>
      <c r="T40" s="45">
        <f t="shared" si="4"/>
        <v>165774231</v>
      </c>
      <c r="U40" s="45">
        <f t="shared" si="4"/>
        <v>202159913</v>
      </c>
      <c r="V40" s="45">
        <f>+U40</f>
        <v>202159913</v>
      </c>
      <c r="W40" s="45">
        <f>+V40</f>
        <v>202159913</v>
      </c>
      <c r="X40" s="45">
        <f t="shared" si="4"/>
        <v>23612404</v>
      </c>
      <c r="Y40" s="45">
        <f t="shared" si="4"/>
        <v>178547509</v>
      </c>
      <c r="Z40" s="46">
        <f>+IF(X40&lt;&gt;0,+(Y40/X40)*100,0)</f>
        <v>756.1598090562909</v>
      </c>
      <c r="AA40" s="47">
        <f t="shared" si="4"/>
        <v>23612404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51639850</v>
      </c>
      <c r="J60">
        <v>51639850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-82798989</v>
      </c>
      <c r="D14" s="18"/>
      <c r="E14" s="19">
        <v>-743883236</v>
      </c>
      <c r="F14" s="20">
        <v>-644412899</v>
      </c>
      <c r="G14" s="20">
        <v>-37970143</v>
      </c>
      <c r="H14" s="20">
        <v>-43123723</v>
      </c>
      <c r="I14" s="20">
        <v>-152936602</v>
      </c>
      <c r="J14" s="20">
        <v>-234030468</v>
      </c>
      <c r="K14" s="20">
        <v>-65479789</v>
      </c>
      <c r="L14" s="20">
        <v>-67628255</v>
      </c>
      <c r="M14" s="20">
        <v>-336434160</v>
      </c>
      <c r="N14" s="20">
        <v>-469542204</v>
      </c>
      <c r="O14" s="20">
        <v>-43816801</v>
      </c>
      <c r="P14" s="20">
        <v>-53997498</v>
      </c>
      <c r="Q14" s="20">
        <v>-53997498</v>
      </c>
      <c r="R14" s="20">
        <v>-151811797</v>
      </c>
      <c r="S14" s="20">
        <v>-49873768</v>
      </c>
      <c r="T14" s="20">
        <v>-64849636</v>
      </c>
      <c r="U14" s="20">
        <v>-52735889</v>
      </c>
      <c r="V14" s="20">
        <v>-167459293</v>
      </c>
      <c r="W14" s="20">
        <v>-1022843762</v>
      </c>
      <c r="X14" s="20">
        <v>-644414899</v>
      </c>
      <c r="Y14" s="20">
        <v>-378428863</v>
      </c>
      <c r="Z14" s="21">
        <v>58.72</v>
      </c>
      <c r="AA14" s="22">
        <v>-644412899</v>
      </c>
    </row>
    <row r="15" spans="1:27" ht="12.75">
      <c r="A15" s="23" t="s">
        <v>42</v>
      </c>
      <c r="B15" s="17"/>
      <c r="C15" s="18">
        <v>19146121</v>
      </c>
      <c r="D15" s="18"/>
      <c r="E15" s="19">
        <v>-27550000</v>
      </c>
      <c r="F15" s="20">
        <v>-23852495</v>
      </c>
      <c r="G15" s="20">
        <v>-1913013</v>
      </c>
      <c r="H15" s="20">
        <v>-1873974</v>
      </c>
      <c r="I15" s="20">
        <v>-3794569</v>
      </c>
      <c r="J15" s="20">
        <v>-7581556</v>
      </c>
      <c r="K15" s="20">
        <v>-3667084</v>
      </c>
      <c r="L15" s="20">
        <v>-1801493</v>
      </c>
      <c r="M15" s="20">
        <v>-11135555</v>
      </c>
      <c r="N15" s="20">
        <v>-16604132</v>
      </c>
      <c r="O15" s="20">
        <v>-11040171</v>
      </c>
      <c r="P15" s="20">
        <v>10612265</v>
      </c>
      <c r="Q15" s="20">
        <v>10612265</v>
      </c>
      <c r="R15" s="20">
        <v>10184359</v>
      </c>
      <c r="S15" s="20">
        <v>-1760786</v>
      </c>
      <c r="T15" s="20">
        <v>-1820070</v>
      </c>
      <c r="U15" s="20">
        <v>-3539123</v>
      </c>
      <c r="V15" s="20">
        <v>-7119979</v>
      </c>
      <c r="W15" s="20">
        <v>-21121308</v>
      </c>
      <c r="X15" s="20">
        <v>-23852495</v>
      </c>
      <c r="Y15" s="20">
        <v>2731187</v>
      </c>
      <c r="Z15" s="21">
        <v>-11.45</v>
      </c>
      <c r="AA15" s="22">
        <v>-23852495</v>
      </c>
    </row>
    <row r="16" spans="1:27" ht="12.75">
      <c r="A16" s="23" t="s">
        <v>43</v>
      </c>
      <c r="B16" s="17" t="s">
        <v>6</v>
      </c>
      <c r="C16" s="18"/>
      <c r="D16" s="18"/>
      <c r="E16" s="19">
        <v>-6583500</v>
      </c>
      <c r="F16" s="20"/>
      <c r="G16" s="20"/>
      <c r="H16" s="20">
        <v>-13120</v>
      </c>
      <c r="I16" s="20">
        <v>-13120</v>
      </c>
      <c r="J16" s="20">
        <v>-26240</v>
      </c>
      <c r="K16" s="20">
        <v>-13120</v>
      </c>
      <c r="L16" s="20"/>
      <c r="M16" s="20">
        <v>-26240</v>
      </c>
      <c r="N16" s="20">
        <v>-39360</v>
      </c>
      <c r="O16" s="20"/>
      <c r="P16" s="20"/>
      <c r="Q16" s="20"/>
      <c r="R16" s="20"/>
      <c r="S16" s="20"/>
      <c r="T16" s="20"/>
      <c r="U16" s="20">
        <v>-575000</v>
      </c>
      <c r="V16" s="20">
        <v>-575000</v>
      </c>
      <c r="W16" s="20">
        <v>-640600</v>
      </c>
      <c r="X16" s="20"/>
      <c r="Y16" s="20">
        <v>-640600</v>
      </c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-63652868</v>
      </c>
      <c r="D17" s="26">
        <f>SUM(D6:D16)</f>
        <v>0</v>
      </c>
      <c r="E17" s="27">
        <f t="shared" si="0"/>
        <v>-778016736</v>
      </c>
      <c r="F17" s="28">
        <f t="shared" si="0"/>
        <v>-668265394</v>
      </c>
      <c r="G17" s="28">
        <f t="shared" si="0"/>
        <v>-39883156</v>
      </c>
      <c r="H17" s="28">
        <f t="shared" si="0"/>
        <v>-45010817</v>
      </c>
      <c r="I17" s="28">
        <f t="shared" si="0"/>
        <v>-156744291</v>
      </c>
      <c r="J17" s="28">
        <f t="shared" si="0"/>
        <v>-241638264</v>
      </c>
      <c r="K17" s="28">
        <f t="shared" si="0"/>
        <v>-69159993</v>
      </c>
      <c r="L17" s="28">
        <f t="shared" si="0"/>
        <v>-69429748</v>
      </c>
      <c r="M17" s="28">
        <f t="shared" si="0"/>
        <v>-347595955</v>
      </c>
      <c r="N17" s="28">
        <f t="shared" si="0"/>
        <v>-486185696</v>
      </c>
      <c r="O17" s="28">
        <f t="shared" si="0"/>
        <v>-54856972</v>
      </c>
      <c r="P17" s="28">
        <f t="shared" si="0"/>
        <v>-43385233</v>
      </c>
      <c r="Q17" s="28">
        <f t="shared" si="0"/>
        <v>-43385233</v>
      </c>
      <c r="R17" s="28">
        <f t="shared" si="0"/>
        <v>-141627438</v>
      </c>
      <c r="S17" s="28">
        <f t="shared" si="0"/>
        <v>-51634554</v>
      </c>
      <c r="T17" s="28">
        <f t="shared" si="0"/>
        <v>-66669706</v>
      </c>
      <c r="U17" s="28">
        <f t="shared" si="0"/>
        <v>-56850012</v>
      </c>
      <c r="V17" s="28">
        <f t="shared" si="0"/>
        <v>-175154272</v>
      </c>
      <c r="W17" s="28">
        <f t="shared" si="0"/>
        <v>-1044605670</v>
      </c>
      <c r="X17" s="28">
        <f t="shared" si="0"/>
        <v>-668267394</v>
      </c>
      <c r="Y17" s="28">
        <f t="shared" si="0"/>
        <v>-376338276</v>
      </c>
      <c r="Z17" s="29">
        <f>+IF(X17&lt;&gt;0,+(Y17/X17)*100,0)</f>
        <v>56.31552270527208</v>
      </c>
      <c r="AA17" s="30">
        <f>SUM(AA6:AA16)</f>
        <v>-668265394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35920</v>
      </c>
      <c r="D33" s="18"/>
      <c r="E33" s="19">
        <v>-68430</v>
      </c>
      <c r="F33" s="20">
        <v>-68430</v>
      </c>
      <c r="G33" s="20">
        <v>29235</v>
      </c>
      <c r="H33" s="36">
        <v>5899</v>
      </c>
      <c r="I33" s="36">
        <v>6674667</v>
      </c>
      <c r="J33" s="36">
        <v>6709801</v>
      </c>
      <c r="K33" s="20">
        <v>-6699672</v>
      </c>
      <c r="L33" s="20">
        <v>5073</v>
      </c>
      <c r="M33" s="20">
        <v>6743039</v>
      </c>
      <c r="N33" s="20">
        <v>48440</v>
      </c>
      <c r="O33" s="36">
        <v>-6753083</v>
      </c>
      <c r="P33" s="36">
        <v>14532</v>
      </c>
      <c r="Q33" s="36"/>
      <c r="R33" s="20">
        <v>-6738551</v>
      </c>
      <c r="S33" s="20">
        <v>-20580</v>
      </c>
      <c r="T33" s="20">
        <v>890</v>
      </c>
      <c r="U33" s="20">
        <v>26520</v>
      </c>
      <c r="V33" s="36">
        <v>6830</v>
      </c>
      <c r="W33" s="36">
        <v>26520</v>
      </c>
      <c r="X33" s="36">
        <v>-68430</v>
      </c>
      <c r="Y33" s="20">
        <v>94950</v>
      </c>
      <c r="Z33" s="21">
        <v>-138.75</v>
      </c>
      <c r="AA33" s="22">
        <v>-68430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35920</v>
      </c>
      <c r="D36" s="26">
        <f>SUM(D31:D35)</f>
        <v>0</v>
      </c>
      <c r="E36" s="27">
        <f t="shared" si="2"/>
        <v>-68430</v>
      </c>
      <c r="F36" s="28">
        <f t="shared" si="2"/>
        <v>-68430</v>
      </c>
      <c r="G36" s="28">
        <f t="shared" si="2"/>
        <v>29235</v>
      </c>
      <c r="H36" s="28">
        <f t="shared" si="2"/>
        <v>5899</v>
      </c>
      <c r="I36" s="28">
        <f t="shared" si="2"/>
        <v>6674667</v>
      </c>
      <c r="J36" s="28">
        <f t="shared" si="2"/>
        <v>6709801</v>
      </c>
      <c r="K36" s="28">
        <f t="shared" si="2"/>
        <v>-6699672</v>
      </c>
      <c r="L36" s="28">
        <f t="shared" si="2"/>
        <v>5073</v>
      </c>
      <c r="M36" s="28">
        <f t="shared" si="2"/>
        <v>6743039</v>
      </c>
      <c r="N36" s="28">
        <f t="shared" si="2"/>
        <v>48440</v>
      </c>
      <c r="O36" s="28">
        <f t="shared" si="2"/>
        <v>-6753083</v>
      </c>
      <c r="P36" s="28">
        <f t="shared" si="2"/>
        <v>14532</v>
      </c>
      <c r="Q36" s="28">
        <f t="shared" si="2"/>
        <v>0</v>
      </c>
      <c r="R36" s="28">
        <f t="shared" si="2"/>
        <v>-6738551</v>
      </c>
      <c r="S36" s="28">
        <f t="shared" si="2"/>
        <v>-20580</v>
      </c>
      <c r="T36" s="28">
        <f t="shared" si="2"/>
        <v>890</v>
      </c>
      <c r="U36" s="28">
        <f t="shared" si="2"/>
        <v>26520</v>
      </c>
      <c r="V36" s="28">
        <f t="shared" si="2"/>
        <v>6830</v>
      </c>
      <c r="W36" s="28">
        <f t="shared" si="2"/>
        <v>26520</v>
      </c>
      <c r="X36" s="28">
        <f t="shared" si="2"/>
        <v>-68430</v>
      </c>
      <c r="Y36" s="28">
        <f t="shared" si="2"/>
        <v>94950</v>
      </c>
      <c r="Z36" s="29">
        <f>+IF(X36&lt;&gt;0,+(Y36/X36)*100,0)</f>
        <v>-138.75493204734767</v>
      </c>
      <c r="AA36" s="30">
        <f>SUM(AA31:AA35)</f>
        <v>-68430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-63616948</v>
      </c>
      <c r="D38" s="32">
        <f>+D17+D27+D36</f>
        <v>0</v>
      </c>
      <c r="E38" s="33">
        <f t="shared" si="3"/>
        <v>-778085166</v>
      </c>
      <c r="F38" s="2">
        <f t="shared" si="3"/>
        <v>-668333824</v>
      </c>
      <c r="G38" s="2">
        <f t="shared" si="3"/>
        <v>-39853921</v>
      </c>
      <c r="H38" s="2">
        <f t="shared" si="3"/>
        <v>-45004918</v>
      </c>
      <c r="I38" s="2">
        <f t="shared" si="3"/>
        <v>-150069624</v>
      </c>
      <c r="J38" s="2">
        <f t="shared" si="3"/>
        <v>-234928463</v>
      </c>
      <c r="K38" s="2">
        <f t="shared" si="3"/>
        <v>-75859665</v>
      </c>
      <c r="L38" s="2">
        <f t="shared" si="3"/>
        <v>-69424675</v>
      </c>
      <c r="M38" s="2">
        <f t="shared" si="3"/>
        <v>-340852916</v>
      </c>
      <c r="N38" s="2">
        <f t="shared" si="3"/>
        <v>-486137256</v>
      </c>
      <c r="O38" s="2">
        <f t="shared" si="3"/>
        <v>-61610055</v>
      </c>
      <c r="P38" s="2">
        <f t="shared" si="3"/>
        <v>-43370701</v>
      </c>
      <c r="Q38" s="2">
        <f t="shared" si="3"/>
        <v>-43385233</v>
      </c>
      <c r="R38" s="2">
        <f t="shared" si="3"/>
        <v>-148365989</v>
      </c>
      <c r="S38" s="2">
        <f t="shared" si="3"/>
        <v>-51655134</v>
      </c>
      <c r="T38" s="2">
        <f t="shared" si="3"/>
        <v>-66668816</v>
      </c>
      <c r="U38" s="2">
        <f t="shared" si="3"/>
        <v>-56823492</v>
      </c>
      <c r="V38" s="2">
        <f t="shared" si="3"/>
        <v>-175147442</v>
      </c>
      <c r="W38" s="2">
        <f t="shared" si="3"/>
        <v>-1044579150</v>
      </c>
      <c r="X38" s="2">
        <f t="shared" si="3"/>
        <v>-668335824</v>
      </c>
      <c r="Y38" s="2">
        <f t="shared" si="3"/>
        <v>-376243326</v>
      </c>
      <c r="Z38" s="34">
        <f>+IF(X38&lt;&gt;0,+(Y38/X38)*100,0)</f>
        <v>56.2955497055624</v>
      </c>
      <c r="AA38" s="35">
        <f>+AA17+AA27+AA36</f>
        <v>-668333824</v>
      </c>
    </row>
    <row r="39" spans="1:27" ht="12.75">
      <c r="A39" s="23" t="s">
        <v>59</v>
      </c>
      <c r="B39" s="17"/>
      <c r="C39" s="32">
        <v>-889</v>
      </c>
      <c r="D39" s="32"/>
      <c r="E39" s="33"/>
      <c r="F39" s="2"/>
      <c r="G39" s="2">
        <v>-2243</v>
      </c>
      <c r="H39" s="2">
        <f>+G40+H60</f>
        <v>-39855964</v>
      </c>
      <c r="I39" s="2">
        <f>+H40+I60</f>
        <v>-84852965</v>
      </c>
      <c r="J39" s="2">
        <f>+G39</f>
        <v>-2243</v>
      </c>
      <c r="K39" s="2">
        <f>+I40+K60</f>
        <v>-234920084</v>
      </c>
      <c r="L39" s="2">
        <f>+K40+L60</f>
        <v>-310777698</v>
      </c>
      <c r="M39" s="2">
        <f>+L40+M60</f>
        <v>-380179881</v>
      </c>
      <c r="N39" s="2">
        <f>+K39</f>
        <v>-234920084</v>
      </c>
      <c r="O39" s="2">
        <f>+M40+O60</f>
        <v>-721032797</v>
      </c>
      <c r="P39" s="2">
        <f>+O40+P60</f>
        <v>-782644362</v>
      </c>
      <c r="Q39" s="2">
        <f>+P40+Q60</f>
        <v>-826016573</v>
      </c>
      <c r="R39" s="2">
        <f>+O39</f>
        <v>-721032797</v>
      </c>
      <c r="S39" s="2">
        <f>+Q40+S60</f>
        <v>-869401806</v>
      </c>
      <c r="T39" s="2">
        <f>+S40+T60</f>
        <v>-921056940</v>
      </c>
      <c r="U39" s="2">
        <f>+T40+U60</f>
        <v>-987721091</v>
      </c>
      <c r="V39" s="2">
        <f>+S39</f>
        <v>-869401806</v>
      </c>
      <c r="W39" s="2">
        <f>+G39</f>
        <v>-2243</v>
      </c>
      <c r="X39" s="2"/>
      <c r="Y39" s="2">
        <f>+W39-X39</f>
        <v>-2243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-63617837</v>
      </c>
      <c r="D40" s="43">
        <f aca="true" t="shared" si="4" ref="D40:AA40">+D38+D39</f>
        <v>0</v>
      </c>
      <c r="E40" s="44">
        <f t="shared" si="4"/>
        <v>-778085166</v>
      </c>
      <c r="F40" s="45">
        <f t="shared" si="4"/>
        <v>-668333824</v>
      </c>
      <c r="G40" s="45">
        <f t="shared" si="4"/>
        <v>-39856164</v>
      </c>
      <c r="H40" s="45">
        <f t="shared" si="4"/>
        <v>-84860882</v>
      </c>
      <c r="I40" s="45">
        <f t="shared" si="4"/>
        <v>-234922589</v>
      </c>
      <c r="J40" s="45">
        <f>+I40</f>
        <v>-234922589</v>
      </c>
      <c r="K40" s="45">
        <f t="shared" si="4"/>
        <v>-310779749</v>
      </c>
      <c r="L40" s="45">
        <f t="shared" si="4"/>
        <v>-380202373</v>
      </c>
      <c r="M40" s="45">
        <f t="shared" si="4"/>
        <v>-721032797</v>
      </c>
      <c r="N40" s="45">
        <f>+M40</f>
        <v>-721032797</v>
      </c>
      <c r="O40" s="45">
        <f t="shared" si="4"/>
        <v>-782642852</v>
      </c>
      <c r="P40" s="45">
        <f t="shared" si="4"/>
        <v>-826015063</v>
      </c>
      <c r="Q40" s="45">
        <f t="shared" si="4"/>
        <v>-869401806</v>
      </c>
      <c r="R40" s="45">
        <f>+Q40</f>
        <v>-869401806</v>
      </c>
      <c r="S40" s="45">
        <f t="shared" si="4"/>
        <v>-921056940</v>
      </c>
      <c r="T40" s="45">
        <f t="shared" si="4"/>
        <v>-987725756</v>
      </c>
      <c r="U40" s="45">
        <f t="shared" si="4"/>
        <v>-1044544583</v>
      </c>
      <c r="V40" s="45">
        <f>+U40</f>
        <v>-1044544583</v>
      </c>
      <c r="W40" s="45">
        <f>+V40</f>
        <v>-1044544583</v>
      </c>
      <c r="X40" s="45">
        <f t="shared" si="4"/>
        <v>-668335824</v>
      </c>
      <c r="Y40" s="45">
        <f t="shared" si="4"/>
        <v>-376245569</v>
      </c>
      <c r="Z40" s="46">
        <f>+IF(X40&lt;&gt;0,+(Y40/X40)*100,0)</f>
        <v>56.29588531528425</v>
      </c>
      <c r="AA40" s="47">
        <f t="shared" si="4"/>
        <v>-668333824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1" ht="12.75" hidden="1">
      <c r="G60">
        <v>-2243</v>
      </c>
      <c r="H60">
        <v>200</v>
      </c>
      <c r="I60">
        <v>7917</v>
      </c>
      <c r="J60">
        <v>-2243</v>
      </c>
      <c r="K60">
        <v>2505</v>
      </c>
      <c r="L60">
        <v>2051</v>
      </c>
      <c r="M60">
        <v>22492</v>
      </c>
      <c r="N60">
        <v>2505</v>
      </c>
      <c r="P60">
        <v>-1510</v>
      </c>
      <c r="Q60">
        <v>-1510</v>
      </c>
      <c r="U60">
        <v>4665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-156175852</v>
      </c>
      <c r="D14" s="18"/>
      <c r="E14" s="19">
        <v>-155884167</v>
      </c>
      <c r="F14" s="20">
        <v>-150263672</v>
      </c>
      <c r="G14" s="20">
        <v>-12662348</v>
      </c>
      <c r="H14" s="20">
        <v>-13182178</v>
      </c>
      <c r="I14" s="20">
        <v>-12094517</v>
      </c>
      <c r="J14" s="20">
        <v>-37939043</v>
      </c>
      <c r="K14" s="20">
        <v>-11581959</v>
      </c>
      <c r="L14" s="20">
        <v>-13043957</v>
      </c>
      <c r="M14" s="20">
        <v>-12997492</v>
      </c>
      <c r="N14" s="20">
        <v>-37623408</v>
      </c>
      <c r="O14" s="20">
        <v>-13618014</v>
      </c>
      <c r="P14" s="20">
        <v>-11341781</v>
      </c>
      <c r="Q14" s="20">
        <v>-12929540</v>
      </c>
      <c r="R14" s="20">
        <v>-37889335</v>
      </c>
      <c r="S14" s="20">
        <v>-11410924</v>
      </c>
      <c r="T14" s="20">
        <v>-10488571</v>
      </c>
      <c r="U14" s="20">
        <v>-13160193</v>
      </c>
      <c r="V14" s="20">
        <v>-35059688</v>
      </c>
      <c r="W14" s="20">
        <v>-148511474</v>
      </c>
      <c r="X14" s="20">
        <v>-150263672</v>
      </c>
      <c r="Y14" s="20">
        <v>1752198</v>
      </c>
      <c r="Z14" s="21">
        <v>-1.17</v>
      </c>
      <c r="AA14" s="22">
        <v>-150263672</v>
      </c>
    </row>
    <row r="15" spans="1:27" ht="12.75">
      <c r="A15" s="23" t="s">
        <v>42</v>
      </c>
      <c r="B15" s="17"/>
      <c r="C15" s="18">
        <v>-2018488</v>
      </c>
      <c r="D15" s="18"/>
      <c r="E15" s="19">
        <v>-1690534</v>
      </c>
      <c r="F15" s="20">
        <v>-1690534</v>
      </c>
      <c r="G15" s="20"/>
      <c r="H15" s="20"/>
      <c r="I15" s="20">
        <v>761522</v>
      </c>
      <c r="J15" s="20">
        <v>761522</v>
      </c>
      <c r="K15" s="20">
        <v>-898873</v>
      </c>
      <c r="L15" s="20"/>
      <c r="M15" s="20"/>
      <c r="N15" s="20">
        <v>-898873</v>
      </c>
      <c r="O15" s="20"/>
      <c r="P15" s="20"/>
      <c r="Q15" s="20"/>
      <c r="R15" s="20"/>
      <c r="S15" s="20">
        <v>-228496</v>
      </c>
      <c r="T15" s="20"/>
      <c r="U15" s="20">
        <v>-228496</v>
      </c>
      <c r="V15" s="20">
        <v>-456992</v>
      </c>
      <c r="W15" s="20">
        <v>-594343</v>
      </c>
      <c r="X15" s="20">
        <v>-1690534</v>
      </c>
      <c r="Y15" s="20">
        <v>1096191</v>
      </c>
      <c r="Z15" s="21">
        <v>-64.84</v>
      </c>
      <c r="AA15" s="22">
        <v>-1690534</v>
      </c>
    </row>
    <row r="16" spans="1:27" ht="12.75">
      <c r="A16" s="23" t="s">
        <v>43</v>
      </c>
      <c r="B16" s="17" t="s">
        <v>6</v>
      </c>
      <c r="C16" s="18">
        <v>-90360</v>
      </c>
      <c r="D16" s="18"/>
      <c r="E16" s="19">
        <v>-92000</v>
      </c>
      <c r="F16" s="20">
        <v>-102000</v>
      </c>
      <c r="G16" s="20">
        <v>-7280</v>
      </c>
      <c r="H16" s="20">
        <v>-9880</v>
      </c>
      <c r="I16" s="20">
        <v>-10400</v>
      </c>
      <c r="J16" s="20">
        <v>-27560</v>
      </c>
      <c r="K16" s="20">
        <v>-9880</v>
      </c>
      <c r="L16" s="20">
        <v>-10920</v>
      </c>
      <c r="M16" s="20">
        <v>-3640</v>
      </c>
      <c r="N16" s="20">
        <v>-24440</v>
      </c>
      <c r="O16" s="20">
        <v>-4160</v>
      </c>
      <c r="P16" s="20">
        <v>-10990</v>
      </c>
      <c r="Q16" s="20">
        <v>-7800</v>
      </c>
      <c r="R16" s="20">
        <v>-22950</v>
      </c>
      <c r="S16" s="20"/>
      <c r="T16" s="20"/>
      <c r="U16" s="20">
        <v>-6760</v>
      </c>
      <c r="V16" s="20">
        <v>-6760</v>
      </c>
      <c r="W16" s="20">
        <v>-81710</v>
      </c>
      <c r="X16" s="20">
        <v>-102000</v>
      </c>
      <c r="Y16" s="20">
        <v>20290</v>
      </c>
      <c r="Z16" s="21">
        <v>-19.89</v>
      </c>
      <c r="AA16" s="22">
        <v>-102000</v>
      </c>
    </row>
    <row r="17" spans="1:27" ht="12.75">
      <c r="A17" s="24" t="s">
        <v>44</v>
      </c>
      <c r="B17" s="25"/>
      <c r="C17" s="26">
        <f aca="true" t="shared" si="0" ref="C17:Y17">SUM(C6:C16)</f>
        <v>-158284700</v>
      </c>
      <c r="D17" s="26">
        <f>SUM(D6:D16)</f>
        <v>0</v>
      </c>
      <c r="E17" s="27">
        <f t="shared" si="0"/>
        <v>-157666701</v>
      </c>
      <c r="F17" s="28">
        <f t="shared" si="0"/>
        <v>-152056206</v>
      </c>
      <c r="G17" s="28">
        <f t="shared" si="0"/>
        <v>-12669628</v>
      </c>
      <c r="H17" s="28">
        <f t="shared" si="0"/>
        <v>-13192058</v>
      </c>
      <c r="I17" s="28">
        <f t="shared" si="0"/>
        <v>-11343395</v>
      </c>
      <c r="J17" s="28">
        <f t="shared" si="0"/>
        <v>-37205081</v>
      </c>
      <c r="K17" s="28">
        <f t="shared" si="0"/>
        <v>-12490712</v>
      </c>
      <c r="L17" s="28">
        <f t="shared" si="0"/>
        <v>-13054877</v>
      </c>
      <c r="M17" s="28">
        <f t="shared" si="0"/>
        <v>-13001132</v>
      </c>
      <c r="N17" s="28">
        <f t="shared" si="0"/>
        <v>-38546721</v>
      </c>
      <c r="O17" s="28">
        <f t="shared" si="0"/>
        <v>-13622174</v>
      </c>
      <c r="P17" s="28">
        <f t="shared" si="0"/>
        <v>-11352771</v>
      </c>
      <c r="Q17" s="28">
        <f t="shared" si="0"/>
        <v>-12937340</v>
      </c>
      <c r="R17" s="28">
        <f t="shared" si="0"/>
        <v>-37912285</v>
      </c>
      <c r="S17" s="28">
        <f t="shared" si="0"/>
        <v>-11639420</v>
      </c>
      <c r="T17" s="28">
        <f t="shared" si="0"/>
        <v>-10488571</v>
      </c>
      <c r="U17" s="28">
        <f t="shared" si="0"/>
        <v>-13395449</v>
      </c>
      <c r="V17" s="28">
        <f t="shared" si="0"/>
        <v>-35523440</v>
      </c>
      <c r="W17" s="28">
        <f t="shared" si="0"/>
        <v>-149187527</v>
      </c>
      <c r="X17" s="28">
        <f t="shared" si="0"/>
        <v>-152056206</v>
      </c>
      <c r="Y17" s="28">
        <f t="shared" si="0"/>
        <v>2868679</v>
      </c>
      <c r="Z17" s="29">
        <f>+IF(X17&lt;&gt;0,+(Y17/X17)*100,0)</f>
        <v>-1.8865911990464894</v>
      </c>
      <c r="AA17" s="30">
        <f>SUM(AA6:AA16)</f>
        <v>-152056206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-1666667</v>
      </c>
      <c r="D23" s="40"/>
      <c r="E23" s="19">
        <v>972223</v>
      </c>
      <c r="F23" s="20">
        <v>-972223</v>
      </c>
      <c r="G23" s="36">
        <v>57870</v>
      </c>
      <c r="H23" s="36"/>
      <c r="I23" s="36"/>
      <c r="J23" s="20">
        <v>57870</v>
      </c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>
        <v>277778</v>
      </c>
      <c r="V23" s="36">
        <v>277778</v>
      </c>
      <c r="W23" s="36">
        <v>335648</v>
      </c>
      <c r="X23" s="20"/>
      <c r="Y23" s="36">
        <v>335648</v>
      </c>
      <c r="Z23" s="37"/>
      <c r="AA23" s="38">
        <v>-972223</v>
      </c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-1666667</v>
      </c>
      <c r="D27" s="26">
        <f>SUM(D21:D26)</f>
        <v>0</v>
      </c>
      <c r="E27" s="27">
        <f t="shared" si="1"/>
        <v>972223</v>
      </c>
      <c r="F27" s="28">
        <f t="shared" si="1"/>
        <v>-972223</v>
      </c>
      <c r="G27" s="28">
        <f t="shared" si="1"/>
        <v>57870</v>
      </c>
      <c r="H27" s="28">
        <f t="shared" si="1"/>
        <v>0</v>
      </c>
      <c r="I27" s="28">
        <f t="shared" si="1"/>
        <v>0</v>
      </c>
      <c r="J27" s="28">
        <f t="shared" si="1"/>
        <v>57870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277778</v>
      </c>
      <c r="V27" s="28">
        <f t="shared" si="1"/>
        <v>277778</v>
      </c>
      <c r="W27" s="28">
        <f t="shared" si="1"/>
        <v>335648</v>
      </c>
      <c r="X27" s="28">
        <f t="shared" si="1"/>
        <v>0</v>
      </c>
      <c r="Y27" s="28">
        <f t="shared" si="1"/>
        <v>335648</v>
      </c>
      <c r="Z27" s="29">
        <f>+IF(X27&lt;&gt;0,+(Y27/X27)*100,0)</f>
        <v>0</v>
      </c>
      <c r="AA27" s="30">
        <f>SUM(AA21:AA26)</f>
        <v>-972223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18678</v>
      </c>
      <c r="D33" s="18"/>
      <c r="E33" s="19">
        <v>-10200</v>
      </c>
      <c r="F33" s="20">
        <v>-10200</v>
      </c>
      <c r="G33" s="20">
        <v>1700</v>
      </c>
      <c r="H33" s="36">
        <v>-2000</v>
      </c>
      <c r="I33" s="36">
        <v>508</v>
      </c>
      <c r="J33" s="36">
        <v>208</v>
      </c>
      <c r="K33" s="20">
        <v>7892</v>
      </c>
      <c r="L33" s="20">
        <v>-9400</v>
      </c>
      <c r="M33" s="20">
        <v>1420</v>
      </c>
      <c r="N33" s="20">
        <v>-88</v>
      </c>
      <c r="O33" s="36">
        <v>2280</v>
      </c>
      <c r="P33" s="36">
        <v>2900</v>
      </c>
      <c r="Q33" s="36">
        <v>-6172</v>
      </c>
      <c r="R33" s="20">
        <v>-992</v>
      </c>
      <c r="S33" s="20">
        <v>872</v>
      </c>
      <c r="T33" s="20"/>
      <c r="U33" s="20"/>
      <c r="V33" s="36">
        <v>872</v>
      </c>
      <c r="W33" s="36"/>
      <c r="X33" s="36">
        <v>-10200</v>
      </c>
      <c r="Y33" s="20">
        <v>10200</v>
      </c>
      <c r="Z33" s="21">
        <v>-100</v>
      </c>
      <c r="AA33" s="22">
        <v>-10200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18678</v>
      </c>
      <c r="D36" s="26">
        <f>SUM(D31:D35)</f>
        <v>0</v>
      </c>
      <c r="E36" s="27">
        <f t="shared" si="2"/>
        <v>-10200</v>
      </c>
      <c r="F36" s="28">
        <f t="shared" si="2"/>
        <v>-10200</v>
      </c>
      <c r="G36" s="28">
        <f t="shared" si="2"/>
        <v>1700</v>
      </c>
      <c r="H36" s="28">
        <f t="shared" si="2"/>
        <v>-2000</v>
      </c>
      <c r="I36" s="28">
        <f t="shared" si="2"/>
        <v>508</v>
      </c>
      <c r="J36" s="28">
        <f t="shared" si="2"/>
        <v>208</v>
      </c>
      <c r="K36" s="28">
        <f t="shared" si="2"/>
        <v>7892</v>
      </c>
      <c r="L36" s="28">
        <f t="shared" si="2"/>
        <v>-9400</v>
      </c>
      <c r="M36" s="28">
        <f t="shared" si="2"/>
        <v>1420</v>
      </c>
      <c r="N36" s="28">
        <f t="shared" si="2"/>
        <v>-88</v>
      </c>
      <c r="O36" s="28">
        <f t="shared" si="2"/>
        <v>2280</v>
      </c>
      <c r="P36" s="28">
        <f t="shared" si="2"/>
        <v>2900</v>
      </c>
      <c r="Q36" s="28">
        <f t="shared" si="2"/>
        <v>-6172</v>
      </c>
      <c r="R36" s="28">
        <f t="shared" si="2"/>
        <v>-992</v>
      </c>
      <c r="S36" s="28">
        <f t="shared" si="2"/>
        <v>872</v>
      </c>
      <c r="T36" s="28">
        <f t="shared" si="2"/>
        <v>0</v>
      </c>
      <c r="U36" s="28">
        <f t="shared" si="2"/>
        <v>0</v>
      </c>
      <c r="V36" s="28">
        <f t="shared" si="2"/>
        <v>872</v>
      </c>
      <c r="W36" s="28">
        <f t="shared" si="2"/>
        <v>0</v>
      </c>
      <c r="X36" s="28">
        <f t="shared" si="2"/>
        <v>-10200</v>
      </c>
      <c r="Y36" s="28">
        <f t="shared" si="2"/>
        <v>10200</v>
      </c>
      <c r="Z36" s="29">
        <f>+IF(X36&lt;&gt;0,+(Y36/X36)*100,0)</f>
        <v>-100</v>
      </c>
      <c r="AA36" s="30">
        <f>SUM(AA31:AA35)</f>
        <v>-10200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-159932689</v>
      </c>
      <c r="D38" s="32">
        <f>+D17+D27+D36</f>
        <v>0</v>
      </c>
      <c r="E38" s="33">
        <f t="shared" si="3"/>
        <v>-156704678</v>
      </c>
      <c r="F38" s="2">
        <f t="shared" si="3"/>
        <v>-153038629</v>
      </c>
      <c r="G38" s="2">
        <f t="shared" si="3"/>
        <v>-12610058</v>
      </c>
      <c r="H38" s="2">
        <f t="shared" si="3"/>
        <v>-13194058</v>
      </c>
      <c r="I38" s="2">
        <f t="shared" si="3"/>
        <v>-11342887</v>
      </c>
      <c r="J38" s="2">
        <f t="shared" si="3"/>
        <v>-37147003</v>
      </c>
      <c r="K38" s="2">
        <f t="shared" si="3"/>
        <v>-12482820</v>
      </c>
      <c r="L38" s="2">
        <f t="shared" si="3"/>
        <v>-13064277</v>
      </c>
      <c r="M38" s="2">
        <f t="shared" si="3"/>
        <v>-12999712</v>
      </c>
      <c r="N38" s="2">
        <f t="shared" si="3"/>
        <v>-38546809</v>
      </c>
      <c r="O38" s="2">
        <f t="shared" si="3"/>
        <v>-13619894</v>
      </c>
      <c r="P38" s="2">
        <f t="shared" si="3"/>
        <v>-11349871</v>
      </c>
      <c r="Q38" s="2">
        <f t="shared" si="3"/>
        <v>-12943512</v>
      </c>
      <c r="R38" s="2">
        <f t="shared" si="3"/>
        <v>-37913277</v>
      </c>
      <c r="S38" s="2">
        <f t="shared" si="3"/>
        <v>-11638548</v>
      </c>
      <c r="T38" s="2">
        <f t="shared" si="3"/>
        <v>-10488571</v>
      </c>
      <c r="U38" s="2">
        <f t="shared" si="3"/>
        <v>-13117671</v>
      </c>
      <c r="V38" s="2">
        <f t="shared" si="3"/>
        <v>-35244790</v>
      </c>
      <c r="W38" s="2">
        <f t="shared" si="3"/>
        <v>-148851879</v>
      </c>
      <c r="X38" s="2">
        <f t="shared" si="3"/>
        <v>-152066406</v>
      </c>
      <c r="Y38" s="2">
        <f t="shared" si="3"/>
        <v>3214527</v>
      </c>
      <c r="Z38" s="34">
        <f>+IF(X38&lt;&gt;0,+(Y38/X38)*100,0)</f>
        <v>-2.1138968721336124</v>
      </c>
      <c r="AA38" s="35">
        <f>+AA17+AA27+AA36</f>
        <v>-153038629</v>
      </c>
    </row>
    <row r="39" spans="1:27" ht="12.75">
      <c r="A39" s="23" t="s">
        <v>59</v>
      </c>
      <c r="B39" s="17"/>
      <c r="C39" s="32"/>
      <c r="D39" s="32"/>
      <c r="E39" s="33">
        <v>1105685</v>
      </c>
      <c r="F39" s="2">
        <v>8960792</v>
      </c>
      <c r="G39" s="2"/>
      <c r="H39" s="2">
        <f>+G40+H60</f>
        <v>-12610058</v>
      </c>
      <c r="I39" s="2">
        <f>+H40+I60</f>
        <v>-20804116</v>
      </c>
      <c r="J39" s="2">
        <f>+G39</f>
        <v>0</v>
      </c>
      <c r="K39" s="2">
        <f>+I40+K60</f>
        <v>-32147003</v>
      </c>
      <c r="L39" s="2">
        <f>+K40+L60</f>
        <v>-44629823</v>
      </c>
      <c r="M39" s="2">
        <f>+L40+M60</f>
        <v>-57694100</v>
      </c>
      <c r="N39" s="2">
        <f>+K39</f>
        <v>-32147003</v>
      </c>
      <c r="O39" s="2">
        <f>+M40+O60</f>
        <v>-70688012</v>
      </c>
      <c r="P39" s="2">
        <f>+O40+P60</f>
        <v>-84313706</v>
      </c>
      <c r="Q39" s="2">
        <f>+P40+Q60</f>
        <v>-95663577</v>
      </c>
      <c r="R39" s="2">
        <f>+O39</f>
        <v>-70688012</v>
      </c>
      <c r="S39" s="2">
        <f>+Q40+S60</f>
        <v>-108607089</v>
      </c>
      <c r="T39" s="2">
        <f>+S40+T60</f>
        <v>-120245637</v>
      </c>
      <c r="U39" s="2">
        <f>+T40+U60</f>
        <v>-130734208</v>
      </c>
      <c r="V39" s="2">
        <f>+S39</f>
        <v>-108607089</v>
      </c>
      <c r="W39" s="2">
        <f>+G39</f>
        <v>0</v>
      </c>
      <c r="X39" s="2">
        <v>746733</v>
      </c>
      <c r="Y39" s="2">
        <f>+W39-X39</f>
        <v>-746733</v>
      </c>
      <c r="Z39" s="34">
        <f>+IF(X39&lt;&gt;0,+(Y39/X39)*100,0)</f>
        <v>-100</v>
      </c>
      <c r="AA39" s="35">
        <v>8960792</v>
      </c>
    </row>
    <row r="40" spans="1:27" ht="12.75">
      <c r="A40" s="41" t="s">
        <v>61</v>
      </c>
      <c r="B40" s="42" t="s">
        <v>60</v>
      </c>
      <c r="C40" s="43">
        <f>+C38+C39</f>
        <v>-159932689</v>
      </c>
      <c r="D40" s="43">
        <f aca="true" t="shared" si="4" ref="D40:AA40">+D38+D39</f>
        <v>0</v>
      </c>
      <c r="E40" s="44">
        <f t="shared" si="4"/>
        <v>-155598993</v>
      </c>
      <c r="F40" s="45">
        <f t="shared" si="4"/>
        <v>-144077837</v>
      </c>
      <c r="G40" s="45">
        <f t="shared" si="4"/>
        <v>-12610058</v>
      </c>
      <c r="H40" s="45">
        <f t="shared" si="4"/>
        <v>-25804116</v>
      </c>
      <c r="I40" s="45">
        <f t="shared" si="4"/>
        <v>-32147003</v>
      </c>
      <c r="J40" s="45">
        <f>+I40</f>
        <v>-32147003</v>
      </c>
      <c r="K40" s="45">
        <f t="shared" si="4"/>
        <v>-44629823</v>
      </c>
      <c r="L40" s="45">
        <f t="shared" si="4"/>
        <v>-57694100</v>
      </c>
      <c r="M40" s="45">
        <f t="shared" si="4"/>
        <v>-70693812</v>
      </c>
      <c r="N40" s="45">
        <f>+M40</f>
        <v>-70693812</v>
      </c>
      <c r="O40" s="45">
        <f t="shared" si="4"/>
        <v>-84307906</v>
      </c>
      <c r="P40" s="45">
        <f t="shared" si="4"/>
        <v>-95663577</v>
      </c>
      <c r="Q40" s="45">
        <f t="shared" si="4"/>
        <v>-108607089</v>
      </c>
      <c r="R40" s="45">
        <f>+Q40</f>
        <v>-108607089</v>
      </c>
      <c r="S40" s="45">
        <f t="shared" si="4"/>
        <v>-120245637</v>
      </c>
      <c r="T40" s="45">
        <f t="shared" si="4"/>
        <v>-130734208</v>
      </c>
      <c r="U40" s="45">
        <f t="shared" si="4"/>
        <v>-143851879</v>
      </c>
      <c r="V40" s="45">
        <f>+U40</f>
        <v>-143851879</v>
      </c>
      <c r="W40" s="45">
        <f>+V40</f>
        <v>-143851879</v>
      </c>
      <c r="X40" s="45">
        <f t="shared" si="4"/>
        <v>-151319673</v>
      </c>
      <c r="Y40" s="45">
        <f t="shared" si="4"/>
        <v>2467794</v>
      </c>
      <c r="Z40" s="46">
        <f>+IF(X40&lt;&gt;0,+(Y40/X40)*100,0)</f>
        <v>-1.6308480920388984</v>
      </c>
      <c r="AA40" s="47">
        <f t="shared" si="4"/>
        <v>-144077837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9:18" ht="12.75" hidden="1">
      <c r="I60">
        <v>5000000</v>
      </c>
      <c r="O60">
        <v>5800</v>
      </c>
      <c r="P60">
        <v>-5800</v>
      </c>
      <c r="R60">
        <v>5800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55718051</v>
      </c>
      <c r="D6" s="18"/>
      <c r="E6" s="19"/>
      <c r="F6" s="20"/>
      <c r="G6" s="20">
        <v>6103619</v>
      </c>
      <c r="H6" s="20">
        <v>3559473</v>
      </c>
      <c r="I6" s="20">
        <v>4730539</v>
      </c>
      <c r="J6" s="20">
        <v>14393631</v>
      </c>
      <c r="K6" s="20">
        <v>13744717</v>
      </c>
      <c r="L6" s="20">
        <v>9120117</v>
      </c>
      <c r="M6" s="20">
        <v>9687200</v>
      </c>
      <c r="N6" s="20">
        <v>32552034</v>
      </c>
      <c r="O6" s="20">
        <v>3608184</v>
      </c>
      <c r="P6" s="20"/>
      <c r="Q6" s="20"/>
      <c r="R6" s="20">
        <v>3608184</v>
      </c>
      <c r="S6" s="20"/>
      <c r="T6" s="20"/>
      <c r="U6" s="20"/>
      <c r="V6" s="20"/>
      <c r="W6" s="20">
        <v>50553849</v>
      </c>
      <c r="X6" s="20"/>
      <c r="Y6" s="20">
        <v>50553849</v>
      </c>
      <c r="Z6" s="21"/>
      <c r="AA6" s="22"/>
    </row>
    <row r="7" spans="1:27" ht="12.75">
      <c r="A7" s="23" t="s">
        <v>34</v>
      </c>
      <c r="B7" s="17"/>
      <c r="C7" s="18">
        <v>239122922</v>
      </c>
      <c r="D7" s="18"/>
      <c r="E7" s="19"/>
      <c r="F7" s="20"/>
      <c r="G7" s="20">
        <v>16324831</v>
      </c>
      <c r="H7" s="20">
        <v>22892615</v>
      </c>
      <c r="I7" s="20">
        <v>22267406</v>
      </c>
      <c r="J7" s="20">
        <v>61484852</v>
      </c>
      <c r="K7" s="20">
        <v>16026037</v>
      </c>
      <c r="L7" s="20">
        <v>22073469</v>
      </c>
      <c r="M7" s="20">
        <v>16887731</v>
      </c>
      <c r="N7" s="20">
        <v>54987237</v>
      </c>
      <c r="O7" s="20">
        <v>22493676</v>
      </c>
      <c r="P7" s="20"/>
      <c r="Q7" s="20"/>
      <c r="R7" s="20">
        <v>22493676</v>
      </c>
      <c r="S7" s="20"/>
      <c r="T7" s="20"/>
      <c r="U7" s="20"/>
      <c r="V7" s="20"/>
      <c r="W7" s="20">
        <v>138965765</v>
      </c>
      <c r="X7" s="20"/>
      <c r="Y7" s="20">
        <v>138965765</v>
      </c>
      <c r="Z7" s="21"/>
      <c r="AA7" s="22"/>
    </row>
    <row r="8" spans="1:27" ht="12.75">
      <c r="A8" s="23" t="s">
        <v>35</v>
      </c>
      <c r="B8" s="17"/>
      <c r="C8" s="18">
        <v>23492113</v>
      </c>
      <c r="D8" s="18"/>
      <c r="E8" s="19"/>
      <c r="F8" s="20"/>
      <c r="G8" s="20">
        <v>17528329</v>
      </c>
      <c r="H8" s="20">
        <v>263719</v>
      </c>
      <c r="I8" s="20">
        <v>378278</v>
      </c>
      <c r="J8" s="20">
        <v>18170326</v>
      </c>
      <c r="K8" s="20">
        <v>599488</v>
      </c>
      <c r="L8" s="20">
        <v>528534</v>
      </c>
      <c r="M8" s="20">
        <v>506455</v>
      </c>
      <c r="N8" s="20">
        <v>1634477</v>
      </c>
      <c r="O8" s="20">
        <v>580632</v>
      </c>
      <c r="P8" s="20"/>
      <c r="Q8" s="20"/>
      <c r="R8" s="20">
        <v>580632</v>
      </c>
      <c r="S8" s="20"/>
      <c r="T8" s="20"/>
      <c r="U8" s="20"/>
      <c r="V8" s="20"/>
      <c r="W8" s="20">
        <v>20385435</v>
      </c>
      <c r="X8" s="20"/>
      <c r="Y8" s="20">
        <v>20385435</v>
      </c>
      <c r="Z8" s="21"/>
      <c r="AA8" s="22"/>
    </row>
    <row r="9" spans="1:27" ht="12.75">
      <c r="A9" s="23" t="s">
        <v>36</v>
      </c>
      <c r="B9" s="17" t="s">
        <v>6</v>
      </c>
      <c r="C9" s="18">
        <v>308961253</v>
      </c>
      <c r="D9" s="18"/>
      <c r="E9" s="19"/>
      <c r="F9" s="20"/>
      <c r="G9" s="20">
        <v>213761959</v>
      </c>
      <c r="H9" s="20">
        <v>3038000</v>
      </c>
      <c r="I9" s="20"/>
      <c r="J9" s="20">
        <v>216799959</v>
      </c>
      <c r="K9" s="20"/>
      <c r="L9" s="20">
        <v>6880000</v>
      </c>
      <c r="M9" s="20">
        <v>386000</v>
      </c>
      <c r="N9" s="20">
        <v>7266000</v>
      </c>
      <c r="O9" s="20">
        <v>56250000</v>
      </c>
      <c r="P9" s="20"/>
      <c r="Q9" s="20"/>
      <c r="R9" s="20">
        <v>56250000</v>
      </c>
      <c r="S9" s="20"/>
      <c r="T9" s="20"/>
      <c r="U9" s="20"/>
      <c r="V9" s="20"/>
      <c r="W9" s="20">
        <v>280315959</v>
      </c>
      <c r="X9" s="20"/>
      <c r="Y9" s="20">
        <v>280315959</v>
      </c>
      <c r="Z9" s="21"/>
      <c r="AA9" s="22"/>
    </row>
    <row r="10" spans="1:27" ht="12.75">
      <c r="A10" s="23" t="s">
        <v>37</v>
      </c>
      <c r="B10" s="17" t="s">
        <v>6</v>
      </c>
      <c r="C10" s="18">
        <v>52449000</v>
      </c>
      <c r="D10" s="18"/>
      <c r="E10" s="19"/>
      <c r="F10" s="20"/>
      <c r="G10" s="20">
        <v>17000000</v>
      </c>
      <c r="H10" s="20"/>
      <c r="I10" s="20"/>
      <c r="J10" s="20">
        <v>17000000</v>
      </c>
      <c r="K10" s="20"/>
      <c r="L10" s="20">
        <v>2000000</v>
      </c>
      <c r="M10" s="20"/>
      <c r="N10" s="20">
        <v>2000000</v>
      </c>
      <c r="O10" s="20">
        <v>15000000</v>
      </c>
      <c r="P10" s="20"/>
      <c r="Q10" s="20"/>
      <c r="R10" s="20">
        <v>15000000</v>
      </c>
      <c r="S10" s="20"/>
      <c r="T10" s="20"/>
      <c r="U10" s="20"/>
      <c r="V10" s="20"/>
      <c r="W10" s="20">
        <v>34000000</v>
      </c>
      <c r="X10" s="20"/>
      <c r="Y10" s="20">
        <v>34000000</v>
      </c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-460060837</v>
      </c>
      <c r="D14" s="18"/>
      <c r="E14" s="19">
        <v>-539283252</v>
      </c>
      <c r="F14" s="20">
        <v>-443399484</v>
      </c>
      <c r="G14" s="20">
        <v>-4996012</v>
      </c>
      <c r="H14" s="20">
        <v>-28859625</v>
      </c>
      <c r="I14" s="20">
        <v>-57401947</v>
      </c>
      <c r="J14" s="20">
        <v>-91257584</v>
      </c>
      <c r="K14" s="20">
        <v>-20475389</v>
      </c>
      <c r="L14" s="20">
        <v>-39117179</v>
      </c>
      <c r="M14" s="20">
        <v>-50431373</v>
      </c>
      <c r="N14" s="20">
        <v>-110023941</v>
      </c>
      <c r="O14" s="20">
        <v>-21663006</v>
      </c>
      <c r="P14" s="20">
        <v>-25566603</v>
      </c>
      <c r="Q14" s="20">
        <v>-17332170</v>
      </c>
      <c r="R14" s="20">
        <v>-64561779</v>
      </c>
      <c r="S14" s="20">
        <v>-17692121</v>
      </c>
      <c r="T14" s="20">
        <v>-31050318</v>
      </c>
      <c r="U14" s="20">
        <v>-67240654</v>
      </c>
      <c r="V14" s="20">
        <v>-115983093</v>
      </c>
      <c r="W14" s="20">
        <v>-381826397</v>
      </c>
      <c r="X14" s="20">
        <v>-443399484</v>
      </c>
      <c r="Y14" s="20">
        <v>61573087</v>
      </c>
      <c r="Z14" s="21">
        <v>-13.89</v>
      </c>
      <c r="AA14" s="22">
        <v>-443399484</v>
      </c>
    </row>
    <row r="15" spans="1:27" ht="12.75">
      <c r="A15" s="23" t="s">
        <v>42</v>
      </c>
      <c r="B15" s="17"/>
      <c r="C15" s="18">
        <v>-5331203</v>
      </c>
      <c r="D15" s="18"/>
      <c r="E15" s="19">
        <v>-8757408</v>
      </c>
      <c r="F15" s="20">
        <v>-2720553</v>
      </c>
      <c r="G15" s="20">
        <v>-374202</v>
      </c>
      <c r="H15" s="20">
        <v>-383398</v>
      </c>
      <c r="I15" s="20">
        <v>-466726</v>
      </c>
      <c r="J15" s="20">
        <v>-1224326</v>
      </c>
      <c r="K15" s="20">
        <v>-405141</v>
      </c>
      <c r="L15" s="20">
        <v>-319692</v>
      </c>
      <c r="M15" s="20">
        <v>-85668</v>
      </c>
      <c r="N15" s="20">
        <v>-810501</v>
      </c>
      <c r="O15" s="20">
        <v>-283310</v>
      </c>
      <c r="P15" s="20">
        <v>-235646</v>
      </c>
      <c r="Q15" s="20">
        <v>-2232</v>
      </c>
      <c r="R15" s="20">
        <v>-521188</v>
      </c>
      <c r="S15" s="20">
        <v>-50072</v>
      </c>
      <c r="T15" s="20">
        <v>-80845</v>
      </c>
      <c r="U15" s="20">
        <v>-49877</v>
      </c>
      <c r="V15" s="20">
        <v>-180794</v>
      </c>
      <c r="W15" s="20">
        <v>-2736809</v>
      </c>
      <c r="X15" s="20">
        <v>-2720553</v>
      </c>
      <c r="Y15" s="20">
        <v>-16256</v>
      </c>
      <c r="Z15" s="21">
        <v>0.6</v>
      </c>
      <c r="AA15" s="22">
        <v>-2720553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>
        <v>-80004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>
        <v>-80004</v>
      </c>
      <c r="Y16" s="20">
        <v>80004</v>
      </c>
      <c r="Z16" s="21">
        <v>-100</v>
      </c>
      <c r="AA16" s="22">
        <v>-80004</v>
      </c>
    </row>
    <row r="17" spans="1:27" ht="12.75">
      <c r="A17" s="24" t="s">
        <v>44</v>
      </c>
      <c r="B17" s="25"/>
      <c r="C17" s="26">
        <f aca="true" t="shared" si="0" ref="C17:Y17">SUM(C6:C16)</f>
        <v>214351299</v>
      </c>
      <c r="D17" s="26">
        <f>SUM(D6:D16)</f>
        <v>0</v>
      </c>
      <c r="E17" s="27">
        <f t="shared" si="0"/>
        <v>-548040660</v>
      </c>
      <c r="F17" s="28">
        <f t="shared" si="0"/>
        <v>-446200041</v>
      </c>
      <c r="G17" s="28">
        <f t="shared" si="0"/>
        <v>265348524</v>
      </c>
      <c r="H17" s="28">
        <f t="shared" si="0"/>
        <v>510784</v>
      </c>
      <c r="I17" s="28">
        <f t="shared" si="0"/>
        <v>-30492450</v>
      </c>
      <c r="J17" s="28">
        <f t="shared" si="0"/>
        <v>235366858</v>
      </c>
      <c r="K17" s="28">
        <f t="shared" si="0"/>
        <v>9489712</v>
      </c>
      <c r="L17" s="28">
        <f t="shared" si="0"/>
        <v>1165249</v>
      </c>
      <c r="M17" s="28">
        <f t="shared" si="0"/>
        <v>-23049655</v>
      </c>
      <c r="N17" s="28">
        <f t="shared" si="0"/>
        <v>-12394694</v>
      </c>
      <c r="O17" s="28">
        <f t="shared" si="0"/>
        <v>75986176</v>
      </c>
      <c r="P17" s="28">
        <f t="shared" si="0"/>
        <v>-25802249</v>
      </c>
      <c r="Q17" s="28">
        <f t="shared" si="0"/>
        <v>-17334402</v>
      </c>
      <c r="R17" s="28">
        <f t="shared" si="0"/>
        <v>32849525</v>
      </c>
      <c r="S17" s="28">
        <f t="shared" si="0"/>
        <v>-17742193</v>
      </c>
      <c r="T17" s="28">
        <f t="shared" si="0"/>
        <v>-31131163</v>
      </c>
      <c r="U17" s="28">
        <f t="shared" si="0"/>
        <v>-67290531</v>
      </c>
      <c r="V17" s="28">
        <f t="shared" si="0"/>
        <v>-116163887</v>
      </c>
      <c r="W17" s="28">
        <f t="shared" si="0"/>
        <v>139657802</v>
      </c>
      <c r="X17" s="28">
        <f t="shared" si="0"/>
        <v>-446200041</v>
      </c>
      <c r="Y17" s="28">
        <f t="shared" si="0"/>
        <v>585857843</v>
      </c>
      <c r="Z17" s="29">
        <f>+IF(X17&lt;&gt;0,+(Y17/X17)*100,0)</f>
        <v>-131.29937005093194</v>
      </c>
      <c r="AA17" s="30">
        <f>SUM(AA6:AA16)</f>
        <v>-446200041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-67098163</v>
      </c>
      <c r="D26" s="18"/>
      <c r="E26" s="19">
        <v>-37661004</v>
      </c>
      <c r="F26" s="20"/>
      <c r="G26" s="20">
        <v>-10536016</v>
      </c>
      <c r="H26" s="20">
        <v>-6874402</v>
      </c>
      <c r="I26" s="20">
        <v>-996248</v>
      </c>
      <c r="J26" s="20">
        <v>-18406666</v>
      </c>
      <c r="K26" s="20"/>
      <c r="L26" s="20">
        <v>-1086111</v>
      </c>
      <c r="M26" s="20">
        <v>-16096533</v>
      </c>
      <c r="N26" s="20">
        <v>-17182644</v>
      </c>
      <c r="O26" s="20">
        <v>-1743129</v>
      </c>
      <c r="P26" s="20"/>
      <c r="Q26" s="20"/>
      <c r="R26" s="20">
        <v>-1743129</v>
      </c>
      <c r="S26" s="20"/>
      <c r="T26" s="20"/>
      <c r="U26" s="20"/>
      <c r="V26" s="20"/>
      <c r="W26" s="20">
        <v>-37332439</v>
      </c>
      <c r="X26" s="20"/>
      <c r="Y26" s="20">
        <v>-37332439</v>
      </c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-67098163</v>
      </c>
      <c r="D27" s="26">
        <f>SUM(D21:D26)</f>
        <v>0</v>
      </c>
      <c r="E27" s="27">
        <f t="shared" si="1"/>
        <v>-37661004</v>
      </c>
      <c r="F27" s="28">
        <f t="shared" si="1"/>
        <v>0</v>
      </c>
      <c r="G27" s="28">
        <f t="shared" si="1"/>
        <v>-10536016</v>
      </c>
      <c r="H27" s="28">
        <f t="shared" si="1"/>
        <v>-6874402</v>
      </c>
      <c r="I27" s="28">
        <f t="shared" si="1"/>
        <v>-996248</v>
      </c>
      <c r="J27" s="28">
        <f t="shared" si="1"/>
        <v>-18406666</v>
      </c>
      <c r="K27" s="28">
        <f t="shared" si="1"/>
        <v>0</v>
      </c>
      <c r="L27" s="28">
        <f t="shared" si="1"/>
        <v>-1086111</v>
      </c>
      <c r="M27" s="28">
        <f t="shared" si="1"/>
        <v>-16096533</v>
      </c>
      <c r="N27" s="28">
        <f t="shared" si="1"/>
        <v>-17182644</v>
      </c>
      <c r="O27" s="28">
        <f t="shared" si="1"/>
        <v>-1743129</v>
      </c>
      <c r="P27" s="28">
        <f t="shared" si="1"/>
        <v>0</v>
      </c>
      <c r="Q27" s="28">
        <f t="shared" si="1"/>
        <v>0</v>
      </c>
      <c r="R27" s="28">
        <f t="shared" si="1"/>
        <v>-1743129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-37332439</v>
      </c>
      <c r="X27" s="28">
        <f t="shared" si="1"/>
        <v>0</v>
      </c>
      <c r="Y27" s="28">
        <f t="shared" si="1"/>
        <v>-37332439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109069</v>
      </c>
      <c r="D33" s="18"/>
      <c r="E33" s="19">
        <v>-4903687</v>
      </c>
      <c r="F33" s="20">
        <v>1116626</v>
      </c>
      <c r="G33" s="20">
        <v>4920880</v>
      </c>
      <c r="H33" s="36">
        <v>-4922064</v>
      </c>
      <c r="I33" s="36">
        <v>16424</v>
      </c>
      <c r="J33" s="36">
        <v>15240</v>
      </c>
      <c r="K33" s="20">
        <v>-9838</v>
      </c>
      <c r="L33" s="20">
        <v>-4001</v>
      </c>
      <c r="M33" s="20">
        <v>-9651</v>
      </c>
      <c r="N33" s="20">
        <v>-23490</v>
      </c>
      <c r="O33" s="36">
        <v>11306</v>
      </c>
      <c r="P33" s="36">
        <v>-6164</v>
      </c>
      <c r="Q33" s="36">
        <v>5708</v>
      </c>
      <c r="R33" s="20">
        <v>10850</v>
      </c>
      <c r="S33" s="20">
        <v>-2600</v>
      </c>
      <c r="T33" s="20">
        <v>-2500</v>
      </c>
      <c r="U33" s="20">
        <v>-5700</v>
      </c>
      <c r="V33" s="36">
        <v>-10800</v>
      </c>
      <c r="W33" s="36">
        <v>-8200</v>
      </c>
      <c r="X33" s="36">
        <v>-3787061</v>
      </c>
      <c r="Y33" s="20">
        <v>3778861</v>
      </c>
      <c r="Z33" s="21">
        <v>-99.78</v>
      </c>
      <c r="AA33" s="22">
        <v>1116626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109069</v>
      </c>
      <c r="D36" s="26">
        <f>SUM(D31:D35)</f>
        <v>0</v>
      </c>
      <c r="E36" s="27">
        <f t="shared" si="2"/>
        <v>-4903687</v>
      </c>
      <c r="F36" s="28">
        <f t="shared" si="2"/>
        <v>1116626</v>
      </c>
      <c r="G36" s="28">
        <f t="shared" si="2"/>
        <v>4920880</v>
      </c>
      <c r="H36" s="28">
        <f t="shared" si="2"/>
        <v>-4922064</v>
      </c>
      <c r="I36" s="28">
        <f t="shared" si="2"/>
        <v>16424</v>
      </c>
      <c r="J36" s="28">
        <f t="shared" si="2"/>
        <v>15240</v>
      </c>
      <c r="K36" s="28">
        <f t="shared" si="2"/>
        <v>-9838</v>
      </c>
      <c r="L36" s="28">
        <f t="shared" si="2"/>
        <v>-4001</v>
      </c>
      <c r="M36" s="28">
        <f t="shared" si="2"/>
        <v>-9651</v>
      </c>
      <c r="N36" s="28">
        <f t="shared" si="2"/>
        <v>-23490</v>
      </c>
      <c r="O36" s="28">
        <f t="shared" si="2"/>
        <v>11306</v>
      </c>
      <c r="P36" s="28">
        <f t="shared" si="2"/>
        <v>-6164</v>
      </c>
      <c r="Q36" s="28">
        <f t="shared" si="2"/>
        <v>5708</v>
      </c>
      <c r="R36" s="28">
        <f t="shared" si="2"/>
        <v>10850</v>
      </c>
      <c r="S36" s="28">
        <f t="shared" si="2"/>
        <v>-2600</v>
      </c>
      <c r="T36" s="28">
        <f t="shared" si="2"/>
        <v>-2500</v>
      </c>
      <c r="U36" s="28">
        <f t="shared" si="2"/>
        <v>-5700</v>
      </c>
      <c r="V36" s="28">
        <f t="shared" si="2"/>
        <v>-10800</v>
      </c>
      <c r="W36" s="28">
        <f t="shared" si="2"/>
        <v>-8200</v>
      </c>
      <c r="X36" s="28">
        <f t="shared" si="2"/>
        <v>-3787061</v>
      </c>
      <c r="Y36" s="28">
        <f t="shared" si="2"/>
        <v>3778861</v>
      </c>
      <c r="Z36" s="29">
        <f>+IF(X36&lt;&gt;0,+(Y36/X36)*100,0)</f>
        <v>-99.78347325274137</v>
      </c>
      <c r="AA36" s="30">
        <f>SUM(AA31:AA35)</f>
        <v>1116626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147362205</v>
      </c>
      <c r="D38" s="32">
        <f>+D17+D27+D36</f>
        <v>0</v>
      </c>
      <c r="E38" s="33">
        <f t="shared" si="3"/>
        <v>-590605351</v>
      </c>
      <c r="F38" s="2">
        <f t="shared" si="3"/>
        <v>-445083415</v>
      </c>
      <c r="G38" s="2">
        <f t="shared" si="3"/>
        <v>259733388</v>
      </c>
      <c r="H38" s="2">
        <f t="shared" si="3"/>
        <v>-11285682</v>
      </c>
      <c r="I38" s="2">
        <f t="shared" si="3"/>
        <v>-31472274</v>
      </c>
      <c r="J38" s="2">
        <f t="shared" si="3"/>
        <v>216975432</v>
      </c>
      <c r="K38" s="2">
        <f t="shared" si="3"/>
        <v>9479874</v>
      </c>
      <c r="L38" s="2">
        <f t="shared" si="3"/>
        <v>75137</v>
      </c>
      <c r="M38" s="2">
        <f t="shared" si="3"/>
        <v>-39155839</v>
      </c>
      <c r="N38" s="2">
        <f t="shared" si="3"/>
        <v>-29600828</v>
      </c>
      <c r="O38" s="2">
        <f t="shared" si="3"/>
        <v>74254353</v>
      </c>
      <c r="P38" s="2">
        <f t="shared" si="3"/>
        <v>-25808413</v>
      </c>
      <c r="Q38" s="2">
        <f t="shared" si="3"/>
        <v>-17328694</v>
      </c>
      <c r="R38" s="2">
        <f t="shared" si="3"/>
        <v>31117246</v>
      </c>
      <c r="S38" s="2">
        <f t="shared" si="3"/>
        <v>-17744793</v>
      </c>
      <c r="T38" s="2">
        <f t="shared" si="3"/>
        <v>-31133663</v>
      </c>
      <c r="U38" s="2">
        <f t="shared" si="3"/>
        <v>-67296231</v>
      </c>
      <c r="V38" s="2">
        <f t="shared" si="3"/>
        <v>-116174687</v>
      </c>
      <c r="W38" s="2">
        <f t="shared" si="3"/>
        <v>102317163</v>
      </c>
      <c r="X38" s="2">
        <f t="shared" si="3"/>
        <v>-449987102</v>
      </c>
      <c r="Y38" s="2">
        <f t="shared" si="3"/>
        <v>552304265</v>
      </c>
      <c r="Z38" s="34">
        <f>+IF(X38&lt;&gt;0,+(Y38/X38)*100,0)</f>
        <v>-122.73779904918251</v>
      </c>
      <c r="AA38" s="35">
        <f>+AA17+AA27+AA36</f>
        <v>-445083415</v>
      </c>
    </row>
    <row r="39" spans="1:27" ht="12.75">
      <c r="A39" s="23" t="s">
        <v>59</v>
      </c>
      <c r="B39" s="17"/>
      <c r="C39" s="32">
        <v>-2660474</v>
      </c>
      <c r="D39" s="32"/>
      <c r="E39" s="33"/>
      <c r="F39" s="2">
        <v>710520363</v>
      </c>
      <c r="G39" s="2">
        <v>17103003</v>
      </c>
      <c r="H39" s="2">
        <f>+G40+H60</f>
        <v>276836391</v>
      </c>
      <c r="I39" s="2">
        <f>+H40+I60</f>
        <v>265550709</v>
      </c>
      <c r="J39" s="2">
        <f>+G39</f>
        <v>17103003</v>
      </c>
      <c r="K39" s="2">
        <f>+I40+K60</f>
        <v>234078435</v>
      </c>
      <c r="L39" s="2">
        <f>+K40+L60</f>
        <v>243558309</v>
      </c>
      <c r="M39" s="2">
        <f>+L40+M60</f>
        <v>243633446</v>
      </c>
      <c r="N39" s="2">
        <f>+K39</f>
        <v>234078435</v>
      </c>
      <c r="O39" s="2">
        <f>+M40+O60</f>
        <v>204477607</v>
      </c>
      <c r="P39" s="2">
        <f>+O40+P60</f>
        <v>278731960</v>
      </c>
      <c r="Q39" s="2">
        <f>+P40+Q60</f>
        <v>252923547</v>
      </c>
      <c r="R39" s="2">
        <f>+O39</f>
        <v>204477607</v>
      </c>
      <c r="S39" s="2">
        <f>+Q40+S60</f>
        <v>235594853</v>
      </c>
      <c r="T39" s="2">
        <f>+S40+T60</f>
        <v>217850060</v>
      </c>
      <c r="U39" s="2">
        <f>+T40+U60</f>
        <v>186716397</v>
      </c>
      <c r="V39" s="2">
        <f>+S39</f>
        <v>235594853</v>
      </c>
      <c r="W39" s="2">
        <f>+G39</f>
        <v>17103003</v>
      </c>
      <c r="X39" s="2">
        <v>59210030</v>
      </c>
      <c r="Y39" s="2">
        <f>+W39-X39</f>
        <v>-42107027</v>
      </c>
      <c r="Z39" s="34">
        <f>+IF(X39&lt;&gt;0,+(Y39/X39)*100,0)</f>
        <v>-71.11468614354696</v>
      </c>
      <c r="AA39" s="35">
        <v>710520363</v>
      </c>
    </row>
    <row r="40" spans="1:27" ht="12.75">
      <c r="A40" s="41" t="s">
        <v>61</v>
      </c>
      <c r="B40" s="42" t="s">
        <v>60</v>
      </c>
      <c r="C40" s="43">
        <f>+C38+C39</f>
        <v>144701731</v>
      </c>
      <c r="D40" s="43">
        <f aca="true" t="shared" si="4" ref="D40:AA40">+D38+D39</f>
        <v>0</v>
      </c>
      <c r="E40" s="44">
        <f t="shared" si="4"/>
        <v>-590605351</v>
      </c>
      <c r="F40" s="45">
        <f t="shared" si="4"/>
        <v>265436948</v>
      </c>
      <c r="G40" s="45">
        <f t="shared" si="4"/>
        <v>276836391</v>
      </c>
      <c r="H40" s="45">
        <f t="shared" si="4"/>
        <v>265550709</v>
      </c>
      <c r="I40" s="45">
        <f t="shared" si="4"/>
        <v>234078435</v>
      </c>
      <c r="J40" s="45">
        <f>+I40</f>
        <v>234078435</v>
      </c>
      <c r="K40" s="45">
        <f t="shared" si="4"/>
        <v>243558309</v>
      </c>
      <c r="L40" s="45">
        <f t="shared" si="4"/>
        <v>243633446</v>
      </c>
      <c r="M40" s="45">
        <f t="shared" si="4"/>
        <v>204477607</v>
      </c>
      <c r="N40" s="45">
        <f>+M40</f>
        <v>204477607</v>
      </c>
      <c r="O40" s="45">
        <f t="shared" si="4"/>
        <v>278731960</v>
      </c>
      <c r="P40" s="45">
        <f t="shared" si="4"/>
        <v>252923547</v>
      </c>
      <c r="Q40" s="45">
        <f t="shared" si="4"/>
        <v>235594853</v>
      </c>
      <c r="R40" s="45">
        <f>+Q40</f>
        <v>235594853</v>
      </c>
      <c r="S40" s="45">
        <f t="shared" si="4"/>
        <v>217850060</v>
      </c>
      <c r="T40" s="45">
        <f t="shared" si="4"/>
        <v>186716397</v>
      </c>
      <c r="U40" s="45">
        <f t="shared" si="4"/>
        <v>119420166</v>
      </c>
      <c r="V40" s="45">
        <f>+U40</f>
        <v>119420166</v>
      </c>
      <c r="W40" s="45">
        <f>+V40</f>
        <v>119420166</v>
      </c>
      <c r="X40" s="45">
        <f t="shared" si="4"/>
        <v>-390777072</v>
      </c>
      <c r="Y40" s="45">
        <f t="shared" si="4"/>
        <v>510197238</v>
      </c>
      <c r="Z40" s="46">
        <f>+IF(X40&lt;&gt;0,+(Y40/X40)*100,0)</f>
        <v>-130.55966548620844</v>
      </c>
      <c r="AA40" s="47">
        <f t="shared" si="4"/>
        <v>265436948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17103003</v>
      </c>
      <c r="J60">
        <v>17103003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141051590</v>
      </c>
      <c r="D6" s="18"/>
      <c r="E6" s="19">
        <v>139328100</v>
      </c>
      <c r="F6" s="20">
        <v>132139845</v>
      </c>
      <c r="G6" s="20">
        <v>2985006</v>
      </c>
      <c r="H6" s="20">
        <v>20064096</v>
      </c>
      <c r="I6" s="20">
        <v>11029830</v>
      </c>
      <c r="J6" s="20">
        <v>34078932</v>
      </c>
      <c r="K6" s="20">
        <v>15406550</v>
      </c>
      <c r="L6" s="20">
        <v>9778691</v>
      </c>
      <c r="M6" s="20">
        <v>9063413</v>
      </c>
      <c r="N6" s="20">
        <v>34248654</v>
      </c>
      <c r="O6" s="20">
        <v>8920914</v>
      </c>
      <c r="P6" s="20">
        <v>10612989</v>
      </c>
      <c r="Q6" s="20">
        <v>31519979</v>
      </c>
      <c r="R6" s="20">
        <v>51053882</v>
      </c>
      <c r="S6" s="20">
        <v>8564029</v>
      </c>
      <c r="T6" s="20">
        <v>10721275</v>
      </c>
      <c r="U6" s="20">
        <v>10011777</v>
      </c>
      <c r="V6" s="20">
        <v>29297081</v>
      </c>
      <c r="W6" s="20">
        <v>148678549</v>
      </c>
      <c r="X6" s="20">
        <v>132139845</v>
      </c>
      <c r="Y6" s="20">
        <v>16538704</v>
      </c>
      <c r="Z6" s="21">
        <v>12.52</v>
      </c>
      <c r="AA6" s="22">
        <v>132139845</v>
      </c>
    </row>
    <row r="7" spans="1:27" ht="12.75">
      <c r="A7" s="23" t="s">
        <v>34</v>
      </c>
      <c r="B7" s="17"/>
      <c r="C7" s="18">
        <v>542193244</v>
      </c>
      <c r="D7" s="18"/>
      <c r="E7" s="19">
        <v>443857824</v>
      </c>
      <c r="F7" s="20">
        <v>411655856</v>
      </c>
      <c r="G7" s="20">
        <v>64825271</v>
      </c>
      <c r="H7" s="20">
        <v>60954525</v>
      </c>
      <c r="I7" s="20">
        <v>49462242</v>
      </c>
      <c r="J7" s="20">
        <v>175242038</v>
      </c>
      <c r="K7" s="20">
        <v>46932341</v>
      </c>
      <c r="L7" s="20">
        <v>46152650</v>
      </c>
      <c r="M7" s="20">
        <v>59861523</v>
      </c>
      <c r="N7" s="20">
        <v>152946514</v>
      </c>
      <c r="O7" s="20">
        <v>41739399</v>
      </c>
      <c r="P7" s="20">
        <v>41080674</v>
      </c>
      <c r="Q7" s="20">
        <v>54860139</v>
      </c>
      <c r="R7" s="20">
        <v>137680212</v>
      </c>
      <c r="S7" s="20">
        <v>36463034</v>
      </c>
      <c r="T7" s="20">
        <v>34269982</v>
      </c>
      <c r="U7" s="20">
        <v>51978659</v>
      </c>
      <c r="V7" s="20">
        <v>122711675</v>
      </c>
      <c r="W7" s="20">
        <v>588580439</v>
      </c>
      <c r="X7" s="20">
        <v>411655856</v>
      </c>
      <c r="Y7" s="20">
        <v>176924583</v>
      </c>
      <c r="Z7" s="21">
        <v>42.98</v>
      </c>
      <c r="AA7" s="22">
        <v>411655856</v>
      </c>
    </row>
    <row r="8" spans="1:27" ht="12.75">
      <c r="A8" s="23" t="s">
        <v>35</v>
      </c>
      <c r="B8" s="17"/>
      <c r="C8" s="18">
        <v>17601255</v>
      </c>
      <c r="D8" s="18"/>
      <c r="E8" s="19">
        <v>10906344</v>
      </c>
      <c r="F8" s="20">
        <v>12885567</v>
      </c>
      <c r="G8" s="20">
        <v>1348376</v>
      </c>
      <c r="H8" s="20">
        <v>1410099</v>
      </c>
      <c r="I8" s="20">
        <v>4207027</v>
      </c>
      <c r="J8" s="20">
        <v>6965502</v>
      </c>
      <c r="K8" s="20">
        <v>1222175</v>
      </c>
      <c r="L8" s="20">
        <v>1252526</v>
      </c>
      <c r="M8" s="20">
        <v>1168920</v>
      </c>
      <c r="N8" s="20">
        <v>3643621</v>
      </c>
      <c r="O8" s="20">
        <v>1398346</v>
      </c>
      <c r="P8" s="20">
        <v>976450</v>
      </c>
      <c r="Q8" s="20">
        <v>1037587</v>
      </c>
      <c r="R8" s="20">
        <v>3412383</v>
      </c>
      <c r="S8" s="20">
        <v>288949</v>
      </c>
      <c r="T8" s="20">
        <v>478398</v>
      </c>
      <c r="U8" s="20">
        <v>5690536</v>
      </c>
      <c r="V8" s="20">
        <v>6457883</v>
      </c>
      <c r="W8" s="20">
        <v>20479389</v>
      </c>
      <c r="X8" s="20">
        <v>12885567</v>
      </c>
      <c r="Y8" s="20">
        <v>7593822</v>
      </c>
      <c r="Z8" s="21">
        <v>58.93</v>
      </c>
      <c r="AA8" s="22">
        <v>12885567</v>
      </c>
    </row>
    <row r="9" spans="1:27" ht="12.75">
      <c r="A9" s="23" t="s">
        <v>36</v>
      </c>
      <c r="B9" s="17" t="s">
        <v>6</v>
      </c>
      <c r="C9" s="18">
        <v>302471980</v>
      </c>
      <c r="D9" s="18"/>
      <c r="E9" s="19">
        <v>206954184</v>
      </c>
      <c r="F9" s="20">
        <v>214561929</v>
      </c>
      <c r="G9" s="20">
        <v>83583730</v>
      </c>
      <c r="H9" s="20">
        <v>8971052</v>
      </c>
      <c r="I9" s="20">
        <v>3507602</v>
      </c>
      <c r="J9" s="20">
        <v>96062384</v>
      </c>
      <c r="K9" s="20">
        <v>5994208</v>
      </c>
      <c r="L9" s="20">
        <v>4602372</v>
      </c>
      <c r="M9" s="20">
        <v>67311433</v>
      </c>
      <c r="N9" s="20">
        <v>77908013</v>
      </c>
      <c r="O9" s="20">
        <v>5619443</v>
      </c>
      <c r="P9" s="20">
        <v>2486053</v>
      </c>
      <c r="Q9" s="20">
        <v>45961706</v>
      </c>
      <c r="R9" s="20">
        <v>54067202</v>
      </c>
      <c r="S9" s="20">
        <v>4540179</v>
      </c>
      <c r="T9" s="20">
        <v>2399850</v>
      </c>
      <c r="U9" s="20">
        <v>2032863</v>
      </c>
      <c r="V9" s="20">
        <v>8972892</v>
      </c>
      <c r="W9" s="20">
        <v>237010491</v>
      </c>
      <c r="X9" s="20">
        <v>214561929</v>
      </c>
      <c r="Y9" s="20">
        <v>22448562</v>
      </c>
      <c r="Z9" s="21">
        <v>10.46</v>
      </c>
      <c r="AA9" s="22">
        <v>214561929</v>
      </c>
    </row>
    <row r="10" spans="1:27" ht="12.75">
      <c r="A10" s="23" t="s">
        <v>37</v>
      </c>
      <c r="B10" s="17" t="s">
        <v>6</v>
      </c>
      <c r="C10" s="18">
        <v>84544000</v>
      </c>
      <c r="D10" s="18"/>
      <c r="E10" s="19">
        <v>70976016</v>
      </c>
      <c r="F10" s="20">
        <v>93836012</v>
      </c>
      <c r="G10" s="20">
        <v>36000000</v>
      </c>
      <c r="H10" s="20"/>
      <c r="I10" s="20"/>
      <c r="J10" s="20">
        <v>36000000</v>
      </c>
      <c r="K10" s="20">
        <v>8243000</v>
      </c>
      <c r="L10" s="20">
        <v>15000000</v>
      </c>
      <c r="M10" s="20">
        <v>25000000</v>
      </c>
      <c r="N10" s="20">
        <v>48243000</v>
      </c>
      <c r="O10" s="20"/>
      <c r="P10" s="20"/>
      <c r="Q10" s="20">
        <v>11683000</v>
      </c>
      <c r="R10" s="20">
        <v>11683000</v>
      </c>
      <c r="S10" s="20"/>
      <c r="T10" s="20"/>
      <c r="U10" s="20"/>
      <c r="V10" s="20"/>
      <c r="W10" s="20">
        <v>95926000</v>
      </c>
      <c r="X10" s="20">
        <v>93836012</v>
      </c>
      <c r="Y10" s="20">
        <v>2089988</v>
      </c>
      <c r="Z10" s="21">
        <v>2.23</v>
      </c>
      <c r="AA10" s="22">
        <v>93836012</v>
      </c>
    </row>
    <row r="11" spans="1:27" ht="12.75">
      <c r="A11" s="23" t="s">
        <v>38</v>
      </c>
      <c r="B11" s="17"/>
      <c r="C11" s="18">
        <v>13250799</v>
      </c>
      <c r="D11" s="18"/>
      <c r="E11" s="19">
        <v>11317368</v>
      </c>
      <c r="F11" s="20">
        <v>9796361</v>
      </c>
      <c r="G11" s="20">
        <v>1081188</v>
      </c>
      <c r="H11" s="20">
        <v>1210894</v>
      </c>
      <c r="I11" s="20">
        <v>1041502</v>
      </c>
      <c r="J11" s="20">
        <v>3333584</v>
      </c>
      <c r="K11" s="20">
        <v>1075275</v>
      </c>
      <c r="L11" s="20">
        <v>1161041</v>
      </c>
      <c r="M11" s="20">
        <v>942939</v>
      </c>
      <c r="N11" s="20">
        <v>3179255</v>
      </c>
      <c r="O11" s="20">
        <v>1244079</v>
      </c>
      <c r="P11" s="20">
        <v>840921</v>
      </c>
      <c r="Q11" s="20">
        <v>744008</v>
      </c>
      <c r="R11" s="20">
        <v>2829008</v>
      </c>
      <c r="S11" s="20">
        <v>947252</v>
      </c>
      <c r="T11" s="20">
        <v>947246</v>
      </c>
      <c r="U11" s="20">
        <v>1179727</v>
      </c>
      <c r="V11" s="20">
        <v>3074225</v>
      </c>
      <c r="W11" s="20">
        <v>12416072</v>
      </c>
      <c r="X11" s="20">
        <v>9796361</v>
      </c>
      <c r="Y11" s="20">
        <v>2619711</v>
      </c>
      <c r="Z11" s="21">
        <v>26.74</v>
      </c>
      <c r="AA11" s="22">
        <v>9796361</v>
      </c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-742713381</v>
      </c>
      <c r="D14" s="18"/>
      <c r="E14" s="19">
        <v>-819972203</v>
      </c>
      <c r="F14" s="20">
        <v>-809240828</v>
      </c>
      <c r="G14" s="20">
        <v>-38128653</v>
      </c>
      <c r="H14" s="20">
        <v>-75287767</v>
      </c>
      <c r="I14" s="20">
        <v>-69654638</v>
      </c>
      <c r="J14" s="20">
        <v>-183071058</v>
      </c>
      <c r="K14" s="20">
        <v>-64519740</v>
      </c>
      <c r="L14" s="20">
        <v>-62574238</v>
      </c>
      <c r="M14" s="20">
        <v>-60989649</v>
      </c>
      <c r="N14" s="20">
        <v>-188083627</v>
      </c>
      <c r="O14" s="20">
        <v>-55541310</v>
      </c>
      <c r="P14" s="20">
        <v>-54143275</v>
      </c>
      <c r="Q14" s="20">
        <v>-64310104</v>
      </c>
      <c r="R14" s="20">
        <v>-173994689</v>
      </c>
      <c r="S14" s="20">
        <v>-53828827</v>
      </c>
      <c r="T14" s="20">
        <v>-50867117</v>
      </c>
      <c r="U14" s="20">
        <v>-59029434</v>
      </c>
      <c r="V14" s="20">
        <v>-163725378</v>
      </c>
      <c r="W14" s="20">
        <v>-708874752</v>
      </c>
      <c r="X14" s="20">
        <v>-809240828</v>
      </c>
      <c r="Y14" s="20">
        <v>100366076</v>
      </c>
      <c r="Z14" s="21">
        <v>-12.4</v>
      </c>
      <c r="AA14" s="22">
        <v>-809240828</v>
      </c>
    </row>
    <row r="15" spans="1:27" ht="12.75">
      <c r="A15" s="23" t="s">
        <v>42</v>
      </c>
      <c r="B15" s="17"/>
      <c r="C15" s="18">
        <v>-478543</v>
      </c>
      <c r="D15" s="18"/>
      <c r="E15" s="19">
        <v>-430356</v>
      </c>
      <c r="F15" s="20">
        <v>-431881</v>
      </c>
      <c r="G15" s="20">
        <v>-29478</v>
      </c>
      <c r="H15" s="20">
        <v>-23574</v>
      </c>
      <c r="I15" s="20">
        <v>-92373</v>
      </c>
      <c r="J15" s="20">
        <v>-145425</v>
      </c>
      <c r="K15" s="20">
        <v>-22790</v>
      </c>
      <c r="L15" s="20">
        <v>-24841</v>
      </c>
      <c r="M15" s="20">
        <v>-25415</v>
      </c>
      <c r="N15" s="20">
        <v>-73046</v>
      </c>
      <c r="O15" s="20">
        <v>-25166</v>
      </c>
      <c r="P15" s="20">
        <v>-23023</v>
      </c>
      <c r="Q15" s="20">
        <v>-89581</v>
      </c>
      <c r="R15" s="20">
        <v>-137770</v>
      </c>
      <c r="S15" s="20">
        <v>-23607</v>
      </c>
      <c r="T15" s="20">
        <v>-24131</v>
      </c>
      <c r="U15" s="20">
        <v>-23214</v>
      </c>
      <c r="V15" s="20">
        <v>-70952</v>
      </c>
      <c r="W15" s="20">
        <v>-427193</v>
      </c>
      <c r="X15" s="20">
        <v>-431881</v>
      </c>
      <c r="Y15" s="20">
        <v>4688</v>
      </c>
      <c r="Z15" s="21">
        <v>-1.09</v>
      </c>
      <c r="AA15" s="22">
        <v>-431881</v>
      </c>
    </row>
    <row r="16" spans="1:27" ht="12.75">
      <c r="A16" s="23" t="s">
        <v>43</v>
      </c>
      <c r="B16" s="17" t="s">
        <v>6</v>
      </c>
      <c r="C16" s="18">
        <v>-8221787</v>
      </c>
      <c r="D16" s="18"/>
      <c r="E16" s="19">
        <v>-8964000</v>
      </c>
      <c r="F16" s="20">
        <v>-9560000</v>
      </c>
      <c r="G16" s="20">
        <v>-711573</v>
      </c>
      <c r="H16" s="20">
        <v>-800524</v>
      </c>
      <c r="I16" s="20">
        <v>-806132</v>
      </c>
      <c r="J16" s="20">
        <v>-2318229</v>
      </c>
      <c r="K16" s="20">
        <v>-783649</v>
      </c>
      <c r="L16" s="20">
        <v>-5047</v>
      </c>
      <c r="M16" s="20">
        <v>-1593860</v>
      </c>
      <c r="N16" s="20">
        <v>-2382556</v>
      </c>
      <c r="O16" s="20">
        <v>-790868</v>
      </c>
      <c r="P16" s="20">
        <v>-4929</v>
      </c>
      <c r="Q16" s="20">
        <v>-764145</v>
      </c>
      <c r="R16" s="20">
        <v>-1559942</v>
      </c>
      <c r="S16" s="20">
        <v>-1543539</v>
      </c>
      <c r="T16" s="20">
        <v>-9976</v>
      </c>
      <c r="U16" s="20">
        <v>-1647198</v>
      </c>
      <c r="V16" s="20">
        <v>-3200713</v>
      </c>
      <c r="W16" s="20">
        <v>-9461440</v>
      </c>
      <c r="X16" s="20">
        <v>-9560000</v>
      </c>
      <c r="Y16" s="20">
        <v>98560</v>
      </c>
      <c r="Z16" s="21">
        <v>-1.03</v>
      </c>
      <c r="AA16" s="22">
        <v>-9560000</v>
      </c>
    </row>
    <row r="17" spans="1:27" ht="12.75">
      <c r="A17" s="24" t="s">
        <v>44</v>
      </c>
      <c r="B17" s="25"/>
      <c r="C17" s="26">
        <f aca="true" t="shared" si="0" ref="C17:Y17">SUM(C6:C16)</f>
        <v>349699157</v>
      </c>
      <c r="D17" s="26">
        <f>SUM(D6:D16)</f>
        <v>0</v>
      </c>
      <c r="E17" s="27">
        <f t="shared" si="0"/>
        <v>53973277</v>
      </c>
      <c r="F17" s="28">
        <f t="shared" si="0"/>
        <v>55642861</v>
      </c>
      <c r="G17" s="28">
        <f t="shared" si="0"/>
        <v>150953867</v>
      </c>
      <c r="H17" s="28">
        <f t="shared" si="0"/>
        <v>16498801</v>
      </c>
      <c r="I17" s="28">
        <f t="shared" si="0"/>
        <v>-1304940</v>
      </c>
      <c r="J17" s="28">
        <f t="shared" si="0"/>
        <v>166147728</v>
      </c>
      <c r="K17" s="28">
        <f t="shared" si="0"/>
        <v>13547370</v>
      </c>
      <c r="L17" s="28">
        <f t="shared" si="0"/>
        <v>15343154</v>
      </c>
      <c r="M17" s="28">
        <f t="shared" si="0"/>
        <v>100739304</v>
      </c>
      <c r="N17" s="28">
        <f t="shared" si="0"/>
        <v>129629828</v>
      </c>
      <c r="O17" s="28">
        <f t="shared" si="0"/>
        <v>2564837</v>
      </c>
      <c r="P17" s="28">
        <f t="shared" si="0"/>
        <v>1825860</v>
      </c>
      <c r="Q17" s="28">
        <f t="shared" si="0"/>
        <v>80642589</v>
      </c>
      <c r="R17" s="28">
        <f t="shared" si="0"/>
        <v>85033286</v>
      </c>
      <c r="S17" s="28">
        <f t="shared" si="0"/>
        <v>-4592530</v>
      </c>
      <c r="T17" s="28">
        <f t="shared" si="0"/>
        <v>-2084473</v>
      </c>
      <c r="U17" s="28">
        <f t="shared" si="0"/>
        <v>10193716</v>
      </c>
      <c r="V17" s="28">
        <f t="shared" si="0"/>
        <v>3516713</v>
      </c>
      <c r="W17" s="28">
        <f t="shared" si="0"/>
        <v>384327555</v>
      </c>
      <c r="X17" s="28">
        <f t="shared" si="0"/>
        <v>55642861</v>
      </c>
      <c r="Y17" s="28">
        <f t="shared" si="0"/>
        <v>328684694</v>
      </c>
      <c r="Z17" s="29">
        <f>+IF(X17&lt;&gt;0,+(Y17/X17)*100,0)</f>
        <v>590.7041587958606</v>
      </c>
      <c r="AA17" s="30">
        <f>SUM(AA6:AA16)</f>
        <v>55642861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>
        <v>180000</v>
      </c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>
        <v>180000</v>
      </c>
      <c r="Y21" s="36">
        <v>-180000</v>
      </c>
      <c r="Z21" s="37">
        <v>-100</v>
      </c>
      <c r="AA21" s="38">
        <v>180000</v>
      </c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-84669393</v>
      </c>
      <c r="D26" s="18"/>
      <c r="E26" s="19">
        <v>-89083044</v>
      </c>
      <c r="F26" s="20">
        <v>-105003385</v>
      </c>
      <c r="G26" s="20">
        <v>-12446922</v>
      </c>
      <c r="H26" s="20">
        <v>-2670383</v>
      </c>
      <c r="I26" s="20">
        <v>-4084511</v>
      </c>
      <c r="J26" s="20">
        <v>-19201816</v>
      </c>
      <c r="K26" s="20">
        <v>-6437534</v>
      </c>
      <c r="L26" s="20">
        <v>-2377545</v>
      </c>
      <c r="M26" s="20">
        <v>-5402971</v>
      </c>
      <c r="N26" s="20">
        <v>-14218050</v>
      </c>
      <c r="O26" s="20">
        <v>-735768</v>
      </c>
      <c r="P26" s="20">
        <v>-5892749</v>
      </c>
      <c r="Q26" s="20">
        <v>-8962526</v>
      </c>
      <c r="R26" s="20">
        <v>-15591043</v>
      </c>
      <c r="S26" s="20">
        <v>-1988217</v>
      </c>
      <c r="T26" s="20">
        <v>-3139539</v>
      </c>
      <c r="U26" s="20">
        <v>-9904831</v>
      </c>
      <c r="V26" s="20">
        <v>-15032587</v>
      </c>
      <c r="W26" s="20">
        <v>-64043496</v>
      </c>
      <c r="X26" s="20">
        <v>-105003385</v>
      </c>
      <c r="Y26" s="20">
        <v>40959889</v>
      </c>
      <c r="Z26" s="21">
        <v>-39.01</v>
      </c>
      <c r="AA26" s="22">
        <v>-105003385</v>
      </c>
    </row>
    <row r="27" spans="1:27" ht="12.75">
      <c r="A27" s="24" t="s">
        <v>51</v>
      </c>
      <c r="B27" s="25"/>
      <c r="C27" s="26">
        <f aca="true" t="shared" si="1" ref="C27:Y27">SUM(C21:C26)</f>
        <v>-84669393</v>
      </c>
      <c r="D27" s="26">
        <f>SUM(D21:D26)</f>
        <v>0</v>
      </c>
      <c r="E27" s="27">
        <f t="shared" si="1"/>
        <v>-89083044</v>
      </c>
      <c r="F27" s="28">
        <f t="shared" si="1"/>
        <v>-104823385</v>
      </c>
      <c r="G27" s="28">
        <f t="shared" si="1"/>
        <v>-12446922</v>
      </c>
      <c r="H27" s="28">
        <f t="shared" si="1"/>
        <v>-2670383</v>
      </c>
      <c r="I27" s="28">
        <f t="shared" si="1"/>
        <v>-4084511</v>
      </c>
      <c r="J27" s="28">
        <f t="shared" si="1"/>
        <v>-19201816</v>
      </c>
      <c r="K27" s="28">
        <f t="shared" si="1"/>
        <v>-6437534</v>
      </c>
      <c r="L27" s="28">
        <f t="shared" si="1"/>
        <v>-2377545</v>
      </c>
      <c r="M27" s="28">
        <f t="shared" si="1"/>
        <v>-5402971</v>
      </c>
      <c r="N27" s="28">
        <f t="shared" si="1"/>
        <v>-14218050</v>
      </c>
      <c r="O27" s="28">
        <f t="shared" si="1"/>
        <v>-735768</v>
      </c>
      <c r="P27" s="28">
        <f t="shared" si="1"/>
        <v>-5892749</v>
      </c>
      <c r="Q27" s="28">
        <f t="shared" si="1"/>
        <v>-8962526</v>
      </c>
      <c r="R27" s="28">
        <f t="shared" si="1"/>
        <v>-15591043</v>
      </c>
      <c r="S27" s="28">
        <f t="shared" si="1"/>
        <v>-1988217</v>
      </c>
      <c r="T27" s="28">
        <f t="shared" si="1"/>
        <v>-3139539</v>
      </c>
      <c r="U27" s="28">
        <f t="shared" si="1"/>
        <v>-9904831</v>
      </c>
      <c r="V27" s="28">
        <f t="shared" si="1"/>
        <v>-15032587</v>
      </c>
      <c r="W27" s="28">
        <f t="shared" si="1"/>
        <v>-64043496</v>
      </c>
      <c r="X27" s="28">
        <f t="shared" si="1"/>
        <v>-104823385</v>
      </c>
      <c r="Y27" s="28">
        <f t="shared" si="1"/>
        <v>40779889</v>
      </c>
      <c r="Z27" s="29">
        <f>+IF(X27&lt;&gt;0,+(Y27/X27)*100,0)</f>
        <v>-38.903426940467526</v>
      </c>
      <c r="AA27" s="30">
        <f>SUM(AA21:AA26)</f>
        <v>-104823385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4368686</v>
      </c>
      <c r="D33" s="18"/>
      <c r="E33" s="19">
        <v>-22280092</v>
      </c>
      <c r="F33" s="20">
        <v>-22280092</v>
      </c>
      <c r="G33" s="20">
        <v>22280092</v>
      </c>
      <c r="H33" s="36">
        <v>-22280092</v>
      </c>
      <c r="I33" s="36"/>
      <c r="J33" s="36"/>
      <c r="K33" s="20"/>
      <c r="L33" s="20"/>
      <c r="M33" s="20"/>
      <c r="N33" s="20"/>
      <c r="O33" s="36"/>
      <c r="P33" s="36"/>
      <c r="Q33" s="36"/>
      <c r="R33" s="20"/>
      <c r="S33" s="20"/>
      <c r="T33" s="20"/>
      <c r="U33" s="20">
        <v>33648</v>
      </c>
      <c r="V33" s="36">
        <v>33648</v>
      </c>
      <c r="W33" s="36">
        <v>33648</v>
      </c>
      <c r="X33" s="36">
        <v>-22280092</v>
      </c>
      <c r="Y33" s="20">
        <v>22313740</v>
      </c>
      <c r="Z33" s="21">
        <v>-100.15</v>
      </c>
      <c r="AA33" s="22">
        <v>-22280092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4368686</v>
      </c>
      <c r="D36" s="26">
        <f>SUM(D31:D35)</f>
        <v>0</v>
      </c>
      <c r="E36" s="27">
        <f t="shared" si="2"/>
        <v>-22280092</v>
      </c>
      <c r="F36" s="28">
        <f t="shared" si="2"/>
        <v>-22280092</v>
      </c>
      <c r="G36" s="28">
        <f t="shared" si="2"/>
        <v>22280092</v>
      </c>
      <c r="H36" s="28">
        <f t="shared" si="2"/>
        <v>-22280092</v>
      </c>
      <c r="I36" s="28">
        <f t="shared" si="2"/>
        <v>0</v>
      </c>
      <c r="J36" s="28">
        <f t="shared" si="2"/>
        <v>0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33648</v>
      </c>
      <c r="V36" s="28">
        <f t="shared" si="2"/>
        <v>33648</v>
      </c>
      <c r="W36" s="28">
        <f t="shared" si="2"/>
        <v>33648</v>
      </c>
      <c r="X36" s="28">
        <f t="shared" si="2"/>
        <v>-22280092</v>
      </c>
      <c r="Y36" s="28">
        <f t="shared" si="2"/>
        <v>22313740</v>
      </c>
      <c r="Z36" s="29">
        <f>+IF(X36&lt;&gt;0,+(Y36/X36)*100,0)</f>
        <v>-100.15102271570512</v>
      </c>
      <c r="AA36" s="30">
        <f>SUM(AA31:AA35)</f>
        <v>-22280092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269398450</v>
      </c>
      <c r="D38" s="32">
        <f>+D17+D27+D36</f>
        <v>0</v>
      </c>
      <c r="E38" s="33">
        <f t="shared" si="3"/>
        <v>-57389859</v>
      </c>
      <c r="F38" s="2">
        <f t="shared" si="3"/>
        <v>-71460616</v>
      </c>
      <c r="G38" s="2">
        <f t="shared" si="3"/>
        <v>160787037</v>
      </c>
      <c r="H38" s="2">
        <f t="shared" si="3"/>
        <v>-8451674</v>
      </c>
      <c r="I38" s="2">
        <f t="shared" si="3"/>
        <v>-5389451</v>
      </c>
      <c r="J38" s="2">
        <f t="shared" si="3"/>
        <v>146945912</v>
      </c>
      <c r="K38" s="2">
        <f t="shared" si="3"/>
        <v>7109836</v>
      </c>
      <c r="L38" s="2">
        <f t="shared" si="3"/>
        <v>12965609</v>
      </c>
      <c r="M38" s="2">
        <f t="shared" si="3"/>
        <v>95336333</v>
      </c>
      <c r="N38" s="2">
        <f t="shared" si="3"/>
        <v>115411778</v>
      </c>
      <c r="O38" s="2">
        <f t="shared" si="3"/>
        <v>1829069</v>
      </c>
      <c r="P38" s="2">
        <f t="shared" si="3"/>
        <v>-4066889</v>
      </c>
      <c r="Q38" s="2">
        <f t="shared" si="3"/>
        <v>71680063</v>
      </c>
      <c r="R38" s="2">
        <f t="shared" si="3"/>
        <v>69442243</v>
      </c>
      <c r="S38" s="2">
        <f t="shared" si="3"/>
        <v>-6580747</v>
      </c>
      <c r="T38" s="2">
        <f t="shared" si="3"/>
        <v>-5224012</v>
      </c>
      <c r="U38" s="2">
        <f t="shared" si="3"/>
        <v>322533</v>
      </c>
      <c r="V38" s="2">
        <f t="shared" si="3"/>
        <v>-11482226</v>
      </c>
      <c r="W38" s="2">
        <f t="shared" si="3"/>
        <v>320317707</v>
      </c>
      <c r="X38" s="2">
        <f t="shared" si="3"/>
        <v>-71460616</v>
      </c>
      <c r="Y38" s="2">
        <f t="shared" si="3"/>
        <v>391778323</v>
      </c>
      <c r="Z38" s="34">
        <f>+IF(X38&lt;&gt;0,+(Y38/X38)*100,0)</f>
        <v>-548.2436969197131</v>
      </c>
      <c r="AA38" s="35">
        <f>+AA17+AA27+AA36</f>
        <v>-71460616</v>
      </c>
    </row>
    <row r="39" spans="1:27" ht="12.75">
      <c r="A39" s="23" t="s">
        <v>59</v>
      </c>
      <c r="B39" s="17"/>
      <c r="C39" s="32">
        <v>274265928</v>
      </c>
      <c r="D39" s="32"/>
      <c r="E39" s="33">
        <v>402600</v>
      </c>
      <c r="F39" s="2"/>
      <c r="G39" s="2">
        <v>301712078</v>
      </c>
      <c r="H39" s="2">
        <f>+G40+H60</f>
        <v>462499115</v>
      </c>
      <c r="I39" s="2">
        <f>+H40+I60</f>
        <v>454047441</v>
      </c>
      <c r="J39" s="2">
        <f>+G39</f>
        <v>301712078</v>
      </c>
      <c r="K39" s="2">
        <f>+I40+K60</f>
        <v>448657990</v>
      </c>
      <c r="L39" s="2">
        <f>+K40+L60</f>
        <v>455767826</v>
      </c>
      <c r="M39" s="2">
        <f>+L40+M60</f>
        <v>468733435</v>
      </c>
      <c r="N39" s="2">
        <f>+K39</f>
        <v>448657990</v>
      </c>
      <c r="O39" s="2">
        <f>+M40+O60</f>
        <v>564069768</v>
      </c>
      <c r="P39" s="2">
        <f>+O40+P60</f>
        <v>565898837</v>
      </c>
      <c r="Q39" s="2">
        <f>+P40+Q60</f>
        <v>561831948</v>
      </c>
      <c r="R39" s="2">
        <f>+O39</f>
        <v>564069768</v>
      </c>
      <c r="S39" s="2">
        <f>+Q40+S60</f>
        <v>633512011</v>
      </c>
      <c r="T39" s="2">
        <f>+S40+T60</f>
        <v>626931264</v>
      </c>
      <c r="U39" s="2">
        <f>+T40+U60</f>
        <v>621707252</v>
      </c>
      <c r="V39" s="2">
        <f>+S39</f>
        <v>633512011</v>
      </c>
      <c r="W39" s="2">
        <f>+G39</f>
        <v>301712078</v>
      </c>
      <c r="X39" s="2"/>
      <c r="Y39" s="2">
        <f>+W39-X39</f>
        <v>301712078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543664378</v>
      </c>
      <c r="D40" s="43">
        <f aca="true" t="shared" si="4" ref="D40:AA40">+D38+D39</f>
        <v>0</v>
      </c>
      <c r="E40" s="44">
        <f t="shared" si="4"/>
        <v>-56987259</v>
      </c>
      <c r="F40" s="45">
        <f t="shared" si="4"/>
        <v>-71460616</v>
      </c>
      <c r="G40" s="45">
        <f t="shared" si="4"/>
        <v>462499115</v>
      </c>
      <c r="H40" s="45">
        <f t="shared" si="4"/>
        <v>454047441</v>
      </c>
      <c r="I40" s="45">
        <f t="shared" si="4"/>
        <v>448657990</v>
      </c>
      <c r="J40" s="45">
        <f>+I40</f>
        <v>448657990</v>
      </c>
      <c r="K40" s="45">
        <f t="shared" si="4"/>
        <v>455767826</v>
      </c>
      <c r="L40" s="45">
        <f t="shared" si="4"/>
        <v>468733435</v>
      </c>
      <c r="M40" s="45">
        <f t="shared" si="4"/>
        <v>564069768</v>
      </c>
      <c r="N40" s="45">
        <f>+M40</f>
        <v>564069768</v>
      </c>
      <c r="O40" s="45">
        <f t="shared" si="4"/>
        <v>565898837</v>
      </c>
      <c r="P40" s="45">
        <f t="shared" si="4"/>
        <v>561831948</v>
      </c>
      <c r="Q40" s="45">
        <f t="shared" si="4"/>
        <v>633512011</v>
      </c>
      <c r="R40" s="45">
        <f>+Q40</f>
        <v>633512011</v>
      </c>
      <c r="S40" s="45">
        <f t="shared" si="4"/>
        <v>626931264</v>
      </c>
      <c r="T40" s="45">
        <f t="shared" si="4"/>
        <v>621707252</v>
      </c>
      <c r="U40" s="45">
        <f t="shared" si="4"/>
        <v>622029785</v>
      </c>
      <c r="V40" s="45">
        <f>+U40</f>
        <v>622029785</v>
      </c>
      <c r="W40" s="45">
        <f>+V40</f>
        <v>622029785</v>
      </c>
      <c r="X40" s="45">
        <f t="shared" si="4"/>
        <v>-71460616</v>
      </c>
      <c r="Y40" s="45">
        <f t="shared" si="4"/>
        <v>693490401</v>
      </c>
      <c r="Z40" s="46">
        <f>+IF(X40&lt;&gt;0,+(Y40/X40)*100,0)</f>
        <v>-970.4511937036759</v>
      </c>
      <c r="AA40" s="47">
        <f t="shared" si="4"/>
        <v>-71460616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301712078</v>
      </c>
      <c r="J60">
        <v>301712078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>
        <v>126410297</v>
      </c>
      <c r="D7" s="18"/>
      <c r="E7" s="19">
        <v>262991000</v>
      </c>
      <c r="F7" s="20">
        <v>263945646</v>
      </c>
      <c r="G7" s="20">
        <v>9571646</v>
      </c>
      <c r="H7" s="20">
        <v>14551523</v>
      </c>
      <c r="I7" s="20">
        <v>7373136</v>
      </c>
      <c r="J7" s="20">
        <v>31496305</v>
      </c>
      <c r="K7" s="20">
        <v>9707101</v>
      </c>
      <c r="L7" s="20">
        <v>9554865</v>
      </c>
      <c r="M7" s="20">
        <v>29370218</v>
      </c>
      <c r="N7" s="20">
        <v>48632184</v>
      </c>
      <c r="O7" s="20">
        <v>8832033</v>
      </c>
      <c r="P7" s="20">
        <v>11181213</v>
      </c>
      <c r="Q7" s="20">
        <v>10436516</v>
      </c>
      <c r="R7" s="20">
        <v>30449762</v>
      </c>
      <c r="S7" s="20">
        <v>5213648</v>
      </c>
      <c r="T7" s="20">
        <v>9267635</v>
      </c>
      <c r="U7" s="20">
        <v>9448</v>
      </c>
      <c r="V7" s="20">
        <v>14490731</v>
      </c>
      <c r="W7" s="20">
        <v>125068982</v>
      </c>
      <c r="X7" s="20">
        <v>263945646</v>
      </c>
      <c r="Y7" s="20">
        <v>-138876664</v>
      </c>
      <c r="Z7" s="21">
        <v>-52.62</v>
      </c>
      <c r="AA7" s="22">
        <v>263945646</v>
      </c>
    </row>
    <row r="8" spans="1:27" ht="12.75">
      <c r="A8" s="23" t="s">
        <v>35</v>
      </c>
      <c r="B8" s="17"/>
      <c r="C8" s="18">
        <v>3265464</v>
      </c>
      <c r="D8" s="18"/>
      <c r="E8" s="19">
        <v>70713738</v>
      </c>
      <c r="F8" s="20">
        <v>37739656</v>
      </c>
      <c r="G8" s="20">
        <v>113943</v>
      </c>
      <c r="H8" s="20">
        <v>104441</v>
      </c>
      <c r="I8" s="20">
        <v>105475</v>
      </c>
      <c r="J8" s="20">
        <v>323859</v>
      </c>
      <c r="K8" s="20">
        <v>168184</v>
      </c>
      <c r="L8" s="20">
        <v>165220</v>
      </c>
      <c r="M8" s="20">
        <v>93244</v>
      </c>
      <c r="N8" s="20">
        <v>426648</v>
      </c>
      <c r="O8" s="20">
        <v>396009</v>
      </c>
      <c r="P8" s="20">
        <v>169025</v>
      </c>
      <c r="Q8" s="20">
        <v>140689</v>
      </c>
      <c r="R8" s="20">
        <v>705723</v>
      </c>
      <c r="S8" s="20">
        <v>25981</v>
      </c>
      <c r="T8" s="20">
        <v>81596</v>
      </c>
      <c r="U8" s="20">
        <v>51206</v>
      </c>
      <c r="V8" s="20">
        <v>158783</v>
      </c>
      <c r="W8" s="20">
        <v>1615013</v>
      </c>
      <c r="X8" s="20">
        <v>37739656</v>
      </c>
      <c r="Y8" s="20">
        <v>-36124643</v>
      </c>
      <c r="Z8" s="21">
        <v>-95.72</v>
      </c>
      <c r="AA8" s="22">
        <v>37739656</v>
      </c>
    </row>
    <row r="9" spans="1:27" ht="12.75">
      <c r="A9" s="23" t="s">
        <v>36</v>
      </c>
      <c r="B9" s="17" t="s">
        <v>6</v>
      </c>
      <c r="C9" s="18">
        <v>456336213</v>
      </c>
      <c r="D9" s="18"/>
      <c r="E9" s="19">
        <v>440923397</v>
      </c>
      <c r="F9" s="20">
        <v>442023397</v>
      </c>
      <c r="G9" s="20">
        <v>180170170</v>
      </c>
      <c r="H9" s="20">
        <v>3774000</v>
      </c>
      <c r="I9" s="20">
        <v>276</v>
      </c>
      <c r="J9" s="20">
        <v>183944446</v>
      </c>
      <c r="K9" s="20"/>
      <c r="L9" s="20">
        <v>5175860</v>
      </c>
      <c r="M9" s="20">
        <v>139551888</v>
      </c>
      <c r="N9" s="20">
        <v>144727748</v>
      </c>
      <c r="O9" s="20">
        <v>864</v>
      </c>
      <c r="P9" s="20">
        <v>2117050</v>
      </c>
      <c r="Q9" s="20">
        <v>108103450</v>
      </c>
      <c r="R9" s="20">
        <v>110221364</v>
      </c>
      <c r="S9" s="20">
        <v>730</v>
      </c>
      <c r="T9" s="20">
        <v>746350</v>
      </c>
      <c r="U9" s="20">
        <v>1277</v>
      </c>
      <c r="V9" s="20">
        <v>748357</v>
      </c>
      <c r="W9" s="20">
        <v>439641915</v>
      </c>
      <c r="X9" s="20">
        <v>442023397</v>
      </c>
      <c r="Y9" s="20">
        <v>-2381482</v>
      </c>
      <c r="Z9" s="21">
        <v>-0.54</v>
      </c>
      <c r="AA9" s="22">
        <v>442023397</v>
      </c>
    </row>
    <row r="10" spans="1:27" ht="12.75">
      <c r="A10" s="23" t="s">
        <v>37</v>
      </c>
      <c r="B10" s="17" t="s">
        <v>6</v>
      </c>
      <c r="C10" s="18">
        <v>289526000</v>
      </c>
      <c r="D10" s="18"/>
      <c r="E10" s="19"/>
      <c r="F10" s="20">
        <v>125636000</v>
      </c>
      <c r="G10" s="20">
        <v>64000000</v>
      </c>
      <c r="H10" s="20">
        <v>30000000</v>
      </c>
      <c r="I10" s="20"/>
      <c r="J10" s="20">
        <v>94000000</v>
      </c>
      <c r="K10" s="20"/>
      <c r="L10" s="20">
        <v>40000000</v>
      </c>
      <c r="M10" s="20"/>
      <c r="N10" s="20">
        <v>40000000</v>
      </c>
      <c r="O10" s="20">
        <v>76000000</v>
      </c>
      <c r="P10" s="20"/>
      <c r="Q10" s="20">
        <v>81937000</v>
      </c>
      <c r="R10" s="20">
        <v>157937000</v>
      </c>
      <c r="S10" s="20"/>
      <c r="T10" s="20"/>
      <c r="U10" s="20"/>
      <c r="V10" s="20"/>
      <c r="W10" s="20">
        <v>291937000</v>
      </c>
      <c r="X10" s="20">
        <v>125636000</v>
      </c>
      <c r="Y10" s="20">
        <v>166301000</v>
      </c>
      <c r="Z10" s="21">
        <v>132.37</v>
      </c>
      <c r="AA10" s="22">
        <v>125636000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-503400380</v>
      </c>
      <c r="D14" s="18"/>
      <c r="E14" s="19">
        <v>-450582950</v>
      </c>
      <c r="F14" s="20">
        <v>-637879647</v>
      </c>
      <c r="G14" s="20">
        <v>-1317266</v>
      </c>
      <c r="H14" s="20">
        <v>-7925270</v>
      </c>
      <c r="I14" s="20">
        <v>-55295028</v>
      </c>
      <c r="J14" s="20">
        <v>-64537564</v>
      </c>
      <c r="K14" s="20">
        <v>-10086116</v>
      </c>
      <c r="L14" s="20">
        <v>-116667554</v>
      </c>
      <c r="M14" s="20">
        <v>-10752465</v>
      </c>
      <c r="N14" s="20">
        <v>-137506135</v>
      </c>
      <c r="O14" s="20">
        <v>-23385317</v>
      </c>
      <c r="P14" s="20">
        <v>-11204520</v>
      </c>
      <c r="Q14" s="20">
        <v>-119003223</v>
      </c>
      <c r="R14" s="20">
        <v>-153593060</v>
      </c>
      <c r="S14" s="20">
        <v>-25626103</v>
      </c>
      <c r="T14" s="20">
        <v>-33713718</v>
      </c>
      <c r="U14" s="20">
        <v>-58246791</v>
      </c>
      <c r="V14" s="20">
        <v>-117586612</v>
      </c>
      <c r="W14" s="20">
        <v>-473223371</v>
      </c>
      <c r="X14" s="20">
        <v>-637879647</v>
      </c>
      <c r="Y14" s="20">
        <v>164656276</v>
      </c>
      <c r="Z14" s="21">
        <v>-25.81</v>
      </c>
      <c r="AA14" s="22">
        <v>-637879647</v>
      </c>
    </row>
    <row r="15" spans="1:27" ht="12.75">
      <c r="A15" s="23" t="s">
        <v>42</v>
      </c>
      <c r="B15" s="17"/>
      <c r="C15" s="18">
        <v>-4547435</v>
      </c>
      <c r="D15" s="18"/>
      <c r="E15" s="19">
        <v>-230575</v>
      </c>
      <c r="F15" s="20">
        <v>-11</v>
      </c>
      <c r="G15" s="20"/>
      <c r="H15" s="20">
        <v>-12238</v>
      </c>
      <c r="I15" s="20">
        <v>-10</v>
      </c>
      <c r="J15" s="20">
        <v>-12248</v>
      </c>
      <c r="K15" s="20">
        <v>-20881</v>
      </c>
      <c r="L15" s="20">
        <v>-2329</v>
      </c>
      <c r="M15" s="20"/>
      <c r="N15" s="20">
        <v>-23210</v>
      </c>
      <c r="O15" s="20">
        <v>-69</v>
      </c>
      <c r="P15" s="20">
        <v>-2611</v>
      </c>
      <c r="Q15" s="20">
        <v>38130</v>
      </c>
      <c r="R15" s="20">
        <v>35450</v>
      </c>
      <c r="S15" s="20"/>
      <c r="T15" s="20"/>
      <c r="U15" s="20"/>
      <c r="V15" s="20"/>
      <c r="W15" s="20">
        <v>-8</v>
      </c>
      <c r="X15" s="20">
        <v>-11</v>
      </c>
      <c r="Y15" s="20">
        <v>3</v>
      </c>
      <c r="Z15" s="21">
        <v>-27.27</v>
      </c>
      <c r="AA15" s="22">
        <v>-11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367590159</v>
      </c>
      <c r="D17" s="26">
        <f>SUM(D6:D16)</f>
        <v>0</v>
      </c>
      <c r="E17" s="27">
        <f t="shared" si="0"/>
        <v>323814610</v>
      </c>
      <c r="F17" s="28">
        <f t="shared" si="0"/>
        <v>231465041</v>
      </c>
      <c r="G17" s="28">
        <f t="shared" si="0"/>
        <v>252538493</v>
      </c>
      <c r="H17" s="28">
        <f t="shared" si="0"/>
        <v>40492456</v>
      </c>
      <c r="I17" s="28">
        <f t="shared" si="0"/>
        <v>-47816151</v>
      </c>
      <c r="J17" s="28">
        <f t="shared" si="0"/>
        <v>245214798</v>
      </c>
      <c r="K17" s="28">
        <f t="shared" si="0"/>
        <v>-231712</v>
      </c>
      <c r="L17" s="28">
        <f t="shared" si="0"/>
        <v>-61773938</v>
      </c>
      <c r="M17" s="28">
        <f t="shared" si="0"/>
        <v>158262885</v>
      </c>
      <c r="N17" s="28">
        <f t="shared" si="0"/>
        <v>96257235</v>
      </c>
      <c r="O17" s="28">
        <f t="shared" si="0"/>
        <v>61843520</v>
      </c>
      <c r="P17" s="28">
        <f t="shared" si="0"/>
        <v>2260157</v>
      </c>
      <c r="Q17" s="28">
        <f t="shared" si="0"/>
        <v>81652562</v>
      </c>
      <c r="R17" s="28">
        <f t="shared" si="0"/>
        <v>145756239</v>
      </c>
      <c r="S17" s="28">
        <f t="shared" si="0"/>
        <v>-20385744</v>
      </c>
      <c r="T17" s="28">
        <f t="shared" si="0"/>
        <v>-23618137</v>
      </c>
      <c r="U17" s="28">
        <f t="shared" si="0"/>
        <v>-58184860</v>
      </c>
      <c r="V17" s="28">
        <f t="shared" si="0"/>
        <v>-102188741</v>
      </c>
      <c r="W17" s="28">
        <f t="shared" si="0"/>
        <v>385039531</v>
      </c>
      <c r="X17" s="28">
        <f t="shared" si="0"/>
        <v>231465041</v>
      </c>
      <c r="Y17" s="28">
        <f t="shared" si="0"/>
        <v>153574490</v>
      </c>
      <c r="Z17" s="29">
        <f>+IF(X17&lt;&gt;0,+(Y17/X17)*100,0)</f>
        <v>66.34889196939248</v>
      </c>
      <c r="AA17" s="30">
        <f>SUM(AA6:AA16)</f>
        <v>231465041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-214659491</v>
      </c>
      <c r="D26" s="18"/>
      <c r="E26" s="19">
        <v>-291960000</v>
      </c>
      <c r="F26" s="20">
        <v>-243775000</v>
      </c>
      <c r="G26" s="20">
        <v>-2239222</v>
      </c>
      <c r="H26" s="20">
        <v>-13799570</v>
      </c>
      <c r="I26" s="20">
        <v>54547981</v>
      </c>
      <c r="J26" s="20">
        <v>38509189</v>
      </c>
      <c r="K26" s="20">
        <v>-13648688</v>
      </c>
      <c r="L26" s="20">
        <v>-6653589</v>
      </c>
      <c r="M26" s="20">
        <v>-28700784</v>
      </c>
      <c r="N26" s="20">
        <v>-49003061</v>
      </c>
      <c r="O26" s="20">
        <v>-13501375</v>
      </c>
      <c r="P26" s="20">
        <v>-10080183</v>
      </c>
      <c r="Q26" s="20">
        <v>-9963679</v>
      </c>
      <c r="R26" s="20">
        <v>-33545237</v>
      </c>
      <c r="S26" s="20"/>
      <c r="T26" s="20">
        <v>-21745677</v>
      </c>
      <c r="U26" s="20">
        <v>-69843945</v>
      </c>
      <c r="V26" s="20">
        <v>-91589622</v>
      </c>
      <c r="W26" s="20">
        <v>-135628731</v>
      </c>
      <c r="X26" s="20">
        <v>-243775000</v>
      </c>
      <c r="Y26" s="20">
        <v>108146269</v>
      </c>
      <c r="Z26" s="21">
        <v>-44.36</v>
      </c>
      <c r="AA26" s="22">
        <v>-243775000</v>
      </c>
    </row>
    <row r="27" spans="1:27" ht="12.75">
      <c r="A27" s="24" t="s">
        <v>51</v>
      </c>
      <c r="B27" s="25"/>
      <c r="C27" s="26">
        <f aca="true" t="shared" si="1" ref="C27:Y27">SUM(C21:C26)</f>
        <v>-214659491</v>
      </c>
      <c r="D27" s="26">
        <f>SUM(D21:D26)</f>
        <v>0</v>
      </c>
      <c r="E27" s="27">
        <f t="shared" si="1"/>
        <v>-291960000</v>
      </c>
      <c r="F27" s="28">
        <f t="shared" si="1"/>
        <v>-243775000</v>
      </c>
      <c r="G27" s="28">
        <f t="shared" si="1"/>
        <v>-2239222</v>
      </c>
      <c r="H27" s="28">
        <f t="shared" si="1"/>
        <v>-13799570</v>
      </c>
      <c r="I27" s="28">
        <f t="shared" si="1"/>
        <v>54547981</v>
      </c>
      <c r="J27" s="28">
        <f t="shared" si="1"/>
        <v>38509189</v>
      </c>
      <c r="K27" s="28">
        <f t="shared" si="1"/>
        <v>-13648688</v>
      </c>
      <c r="L27" s="28">
        <f t="shared" si="1"/>
        <v>-6653589</v>
      </c>
      <c r="M27" s="28">
        <f t="shared" si="1"/>
        <v>-28700784</v>
      </c>
      <c r="N27" s="28">
        <f t="shared" si="1"/>
        <v>-49003061</v>
      </c>
      <c r="O27" s="28">
        <f t="shared" si="1"/>
        <v>-13501375</v>
      </c>
      <c r="P27" s="28">
        <f t="shared" si="1"/>
        <v>-10080183</v>
      </c>
      <c r="Q27" s="28">
        <f t="shared" si="1"/>
        <v>-9963679</v>
      </c>
      <c r="R27" s="28">
        <f t="shared" si="1"/>
        <v>-33545237</v>
      </c>
      <c r="S27" s="28">
        <f t="shared" si="1"/>
        <v>0</v>
      </c>
      <c r="T27" s="28">
        <f t="shared" si="1"/>
        <v>-21745677</v>
      </c>
      <c r="U27" s="28">
        <f t="shared" si="1"/>
        <v>-69843945</v>
      </c>
      <c r="V27" s="28">
        <f t="shared" si="1"/>
        <v>-91589622</v>
      </c>
      <c r="W27" s="28">
        <f t="shared" si="1"/>
        <v>-135628731</v>
      </c>
      <c r="X27" s="28">
        <f t="shared" si="1"/>
        <v>-243775000</v>
      </c>
      <c r="Y27" s="28">
        <f t="shared" si="1"/>
        <v>108146269</v>
      </c>
      <c r="Z27" s="29">
        <f>+IF(X27&lt;&gt;0,+(Y27/X27)*100,0)</f>
        <v>-44.36315003589375</v>
      </c>
      <c r="AA27" s="30">
        <f>SUM(AA21:AA26)</f>
        <v>-243775000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15277734</v>
      </c>
      <c r="D33" s="18"/>
      <c r="E33" s="19">
        <v>-30313015</v>
      </c>
      <c r="F33" s="20">
        <v>-30313015</v>
      </c>
      <c r="G33" s="20">
        <v>30405338</v>
      </c>
      <c r="H33" s="36">
        <v>-30356906</v>
      </c>
      <c r="I33" s="36">
        <v>9441</v>
      </c>
      <c r="J33" s="36">
        <v>57873</v>
      </c>
      <c r="K33" s="20">
        <v>-1016652</v>
      </c>
      <c r="L33" s="20">
        <v>2213290</v>
      </c>
      <c r="M33" s="20">
        <v>-1186623</v>
      </c>
      <c r="N33" s="20">
        <v>10015</v>
      </c>
      <c r="O33" s="36">
        <v>168525</v>
      </c>
      <c r="P33" s="36">
        <v>-51892</v>
      </c>
      <c r="Q33" s="36">
        <v>-55062</v>
      </c>
      <c r="R33" s="20">
        <v>61571</v>
      </c>
      <c r="S33" s="20">
        <v>-128131</v>
      </c>
      <c r="T33" s="20">
        <v>7369</v>
      </c>
      <c r="U33" s="20">
        <v>-8697</v>
      </c>
      <c r="V33" s="36">
        <v>-129459</v>
      </c>
      <c r="W33" s="36"/>
      <c r="X33" s="36">
        <v>-30313015</v>
      </c>
      <c r="Y33" s="20">
        <v>30313015</v>
      </c>
      <c r="Z33" s="21">
        <v>-100</v>
      </c>
      <c r="AA33" s="22">
        <v>-30313015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-396619</v>
      </c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14881115</v>
      </c>
      <c r="D36" s="26">
        <f>SUM(D31:D35)</f>
        <v>0</v>
      </c>
      <c r="E36" s="27">
        <f t="shared" si="2"/>
        <v>-30313015</v>
      </c>
      <c r="F36" s="28">
        <f t="shared" si="2"/>
        <v>-30313015</v>
      </c>
      <c r="G36" s="28">
        <f t="shared" si="2"/>
        <v>30405338</v>
      </c>
      <c r="H36" s="28">
        <f t="shared" si="2"/>
        <v>-30356906</v>
      </c>
      <c r="I36" s="28">
        <f t="shared" si="2"/>
        <v>9441</v>
      </c>
      <c r="J36" s="28">
        <f t="shared" si="2"/>
        <v>57873</v>
      </c>
      <c r="K36" s="28">
        <f t="shared" si="2"/>
        <v>-1016652</v>
      </c>
      <c r="L36" s="28">
        <f t="shared" si="2"/>
        <v>2213290</v>
      </c>
      <c r="M36" s="28">
        <f t="shared" si="2"/>
        <v>-1186623</v>
      </c>
      <c r="N36" s="28">
        <f t="shared" si="2"/>
        <v>10015</v>
      </c>
      <c r="O36" s="28">
        <f t="shared" si="2"/>
        <v>168525</v>
      </c>
      <c r="P36" s="28">
        <f t="shared" si="2"/>
        <v>-51892</v>
      </c>
      <c r="Q36" s="28">
        <f t="shared" si="2"/>
        <v>-55062</v>
      </c>
      <c r="R36" s="28">
        <f t="shared" si="2"/>
        <v>61571</v>
      </c>
      <c r="S36" s="28">
        <f t="shared" si="2"/>
        <v>-128131</v>
      </c>
      <c r="T36" s="28">
        <f t="shared" si="2"/>
        <v>7369</v>
      </c>
      <c r="U36" s="28">
        <f t="shared" si="2"/>
        <v>-8697</v>
      </c>
      <c r="V36" s="28">
        <f t="shared" si="2"/>
        <v>-129459</v>
      </c>
      <c r="W36" s="28">
        <f t="shared" si="2"/>
        <v>0</v>
      </c>
      <c r="X36" s="28">
        <f t="shared" si="2"/>
        <v>-30313015</v>
      </c>
      <c r="Y36" s="28">
        <f t="shared" si="2"/>
        <v>30313015</v>
      </c>
      <c r="Z36" s="29">
        <f>+IF(X36&lt;&gt;0,+(Y36/X36)*100,0)</f>
        <v>-100</v>
      </c>
      <c r="AA36" s="30">
        <f>SUM(AA31:AA35)</f>
        <v>-30313015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167811783</v>
      </c>
      <c r="D38" s="32">
        <f>+D17+D27+D36</f>
        <v>0</v>
      </c>
      <c r="E38" s="33">
        <f t="shared" si="3"/>
        <v>1541595</v>
      </c>
      <c r="F38" s="2">
        <f t="shared" si="3"/>
        <v>-42622974</v>
      </c>
      <c r="G38" s="2">
        <f t="shared" si="3"/>
        <v>280704609</v>
      </c>
      <c r="H38" s="2">
        <f t="shared" si="3"/>
        <v>-3664020</v>
      </c>
      <c r="I38" s="2">
        <f t="shared" si="3"/>
        <v>6741271</v>
      </c>
      <c r="J38" s="2">
        <f t="shared" si="3"/>
        <v>283781860</v>
      </c>
      <c r="K38" s="2">
        <f t="shared" si="3"/>
        <v>-14897052</v>
      </c>
      <c r="L38" s="2">
        <f t="shared" si="3"/>
        <v>-66214237</v>
      </c>
      <c r="M38" s="2">
        <f t="shared" si="3"/>
        <v>128375478</v>
      </c>
      <c r="N38" s="2">
        <f t="shared" si="3"/>
        <v>47264189</v>
      </c>
      <c r="O38" s="2">
        <f t="shared" si="3"/>
        <v>48510670</v>
      </c>
      <c r="P38" s="2">
        <f t="shared" si="3"/>
        <v>-7871918</v>
      </c>
      <c r="Q38" s="2">
        <f t="shared" si="3"/>
        <v>71633821</v>
      </c>
      <c r="R38" s="2">
        <f t="shared" si="3"/>
        <v>112272573</v>
      </c>
      <c r="S38" s="2">
        <f t="shared" si="3"/>
        <v>-20513875</v>
      </c>
      <c r="T38" s="2">
        <f t="shared" si="3"/>
        <v>-45356445</v>
      </c>
      <c r="U38" s="2">
        <f t="shared" si="3"/>
        <v>-128037502</v>
      </c>
      <c r="V38" s="2">
        <f t="shared" si="3"/>
        <v>-193907822</v>
      </c>
      <c r="W38" s="2">
        <f t="shared" si="3"/>
        <v>249410800</v>
      </c>
      <c r="X38" s="2">
        <f t="shared" si="3"/>
        <v>-42622974</v>
      </c>
      <c r="Y38" s="2">
        <f t="shared" si="3"/>
        <v>292033774</v>
      </c>
      <c r="Z38" s="34">
        <f>+IF(X38&lt;&gt;0,+(Y38/X38)*100,0)</f>
        <v>-685.1557894575822</v>
      </c>
      <c r="AA38" s="35">
        <f>+AA17+AA27+AA36</f>
        <v>-42622974</v>
      </c>
    </row>
    <row r="39" spans="1:27" ht="12.75">
      <c r="A39" s="23" t="s">
        <v>59</v>
      </c>
      <c r="B39" s="17"/>
      <c r="C39" s="32">
        <v>7001853</v>
      </c>
      <c r="D39" s="32"/>
      <c r="E39" s="33"/>
      <c r="F39" s="2"/>
      <c r="G39" s="2">
        <v>61085513</v>
      </c>
      <c r="H39" s="2">
        <f>+G40+H60</f>
        <v>341790122</v>
      </c>
      <c r="I39" s="2">
        <f>+H40+I60</f>
        <v>338126102</v>
      </c>
      <c r="J39" s="2">
        <f>+G39</f>
        <v>61085513</v>
      </c>
      <c r="K39" s="2">
        <f>+I40+K60</f>
        <v>344867373</v>
      </c>
      <c r="L39" s="2">
        <f>+K40+L60</f>
        <v>329970321</v>
      </c>
      <c r="M39" s="2">
        <f>+L40+M60</f>
        <v>263756084</v>
      </c>
      <c r="N39" s="2">
        <f>+K39</f>
        <v>344867373</v>
      </c>
      <c r="O39" s="2">
        <f>+M40+O60</f>
        <v>392131562</v>
      </c>
      <c r="P39" s="2">
        <f>+O40+P60</f>
        <v>440642232</v>
      </c>
      <c r="Q39" s="2">
        <f>+P40+Q60</f>
        <v>432770314</v>
      </c>
      <c r="R39" s="2">
        <f>+O39</f>
        <v>392131562</v>
      </c>
      <c r="S39" s="2">
        <f>+Q40+S60</f>
        <v>504404135</v>
      </c>
      <c r="T39" s="2">
        <f>+S40+T60</f>
        <v>483890260</v>
      </c>
      <c r="U39" s="2">
        <f>+T40+U60</f>
        <v>438533815</v>
      </c>
      <c r="V39" s="2">
        <f>+S39</f>
        <v>504404135</v>
      </c>
      <c r="W39" s="2">
        <f>+G39</f>
        <v>61085513</v>
      </c>
      <c r="X39" s="2"/>
      <c r="Y39" s="2">
        <f>+W39-X39</f>
        <v>61085513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174813636</v>
      </c>
      <c r="D40" s="43">
        <f aca="true" t="shared" si="4" ref="D40:AA40">+D38+D39</f>
        <v>0</v>
      </c>
      <c r="E40" s="44">
        <f t="shared" si="4"/>
        <v>1541595</v>
      </c>
      <c r="F40" s="45">
        <f t="shared" si="4"/>
        <v>-42622974</v>
      </c>
      <c r="G40" s="45">
        <f t="shared" si="4"/>
        <v>341790122</v>
      </c>
      <c r="H40" s="45">
        <f t="shared" si="4"/>
        <v>338126102</v>
      </c>
      <c r="I40" s="45">
        <f t="shared" si="4"/>
        <v>344867373</v>
      </c>
      <c r="J40" s="45">
        <f>+I40</f>
        <v>344867373</v>
      </c>
      <c r="K40" s="45">
        <f t="shared" si="4"/>
        <v>329970321</v>
      </c>
      <c r="L40" s="45">
        <f t="shared" si="4"/>
        <v>263756084</v>
      </c>
      <c r="M40" s="45">
        <f t="shared" si="4"/>
        <v>392131562</v>
      </c>
      <c r="N40" s="45">
        <f>+M40</f>
        <v>392131562</v>
      </c>
      <c r="O40" s="45">
        <f t="shared" si="4"/>
        <v>440642232</v>
      </c>
      <c r="P40" s="45">
        <f t="shared" si="4"/>
        <v>432770314</v>
      </c>
      <c r="Q40" s="45">
        <f t="shared" si="4"/>
        <v>504404135</v>
      </c>
      <c r="R40" s="45">
        <f>+Q40</f>
        <v>504404135</v>
      </c>
      <c r="S40" s="45">
        <f t="shared" si="4"/>
        <v>483890260</v>
      </c>
      <c r="T40" s="45">
        <f t="shared" si="4"/>
        <v>438533815</v>
      </c>
      <c r="U40" s="45">
        <f t="shared" si="4"/>
        <v>310496313</v>
      </c>
      <c r="V40" s="45">
        <f>+U40</f>
        <v>310496313</v>
      </c>
      <c r="W40" s="45">
        <f>+V40</f>
        <v>310496313</v>
      </c>
      <c r="X40" s="45">
        <f t="shared" si="4"/>
        <v>-42622974</v>
      </c>
      <c r="Y40" s="45">
        <f t="shared" si="4"/>
        <v>353119287</v>
      </c>
      <c r="Z40" s="46">
        <f>+IF(X40&lt;&gt;0,+(Y40/X40)*100,0)</f>
        <v>-828.4717227849939</v>
      </c>
      <c r="AA40" s="47">
        <f t="shared" si="4"/>
        <v>-42622974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61085513</v>
      </c>
      <c r="J60">
        <v>61085513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-41699029</v>
      </c>
      <c r="D14" s="18"/>
      <c r="E14" s="19">
        <v>-33370651057</v>
      </c>
      <c r="F14" s="20">
        <v>-33776511511</v>
      </c>
      <c r="G14" s="20">
        <v>-2712988359</v>
      </c>
      <c r="H14" s="20">
        <v>-3283557136</v>
      </c>
      <c r="I14" s="20">
        <v>-1945606309</v>
      </c>
      <c r="J14" s="20">
        <v>-7942151804</v>
      </c>
      <c r="K14" s="20">
        <v>-2854938228</v>
      </c>
      <c r="L14" s="20"/>
      <c r="M14" s="20">
        <v>-2615370228</v>
      </c>
      <c r="N14" s="20">
        <v>-5470308456</v>
      </c>
      <c r="O14" s="20">
        <v>-2614591505</v>
      </c>
      <c r="P14" s="20">
        <v>-2652725880</v>
      </c>
      <c r="Q14" s="20">
        <v>-1923704272</v>
      </c>
      <c r="R14" s="20">
        <v>-7191021657</v>
      </c>
      <c r="S14" s="20">
        <v>-2224574948</v>
      </c>
      <c r="T14" s="20">
        <v>-2078520197</v>
      </c>
      <c r="U14" s="20">
        <v>-3168936129</v>
      </c>
      <c r="V14" s="20">
        <v>-7472031274</v>
      </c>
      <c r="W14" s="20">
        <v>-28075513191</v>
      </c>
      <c r="X14" s="20">
        <v>-33776511526</v>
      </c>
      <c r="Y14" s="20">
        <v>5700998335</v>
      </c>
      <c r="Z14" s="21">
        <v>-16.88</v>
      </c>
      <c r="AA14" s="22">
        <v>-33776511511</v>
      </c>
    </row>
    <row r="15" spans="1:27" ht="12.75">
      <c r="A15" s="23" t="s">
        <v>42</v>
      </c>
      <c r="B15" s="17"/>
      <c r="C15" s="18"/>
      <c r="D15" s="18"/>
      <c r="E15" s="19">
        <v>-974356410</v>
      </c>
      <c r="F15" s="20">
        <v>-974356030</v>
      </c>
      <c r="G15" s="20">
        <v>-144404503</v>
      </c>
      <c r="H15" s="20"/>
      <c r="I15" s="20">
        <v>-109345341</v>
      </c>
      <c r="J15" s="20">
        <v>-253749844</v>
      </c>
      <c r="K15" s="20">
        <v>-152514679</v>
      </c>
      <c r="L15" s="20"/>
      <c r="M15" s="20">
        <v>-98114</v>
      </c>
      <c r="N15" s="20">
        <v>-152612793</v>
      </c>
      <c r="O15" s="20">
        <v>-49957208</v>
      </c>
      <c r="P15" s="20">
        <v>-132135456</v>
      </c>
      <c r="Q15" s="20">
        <v>-22870794</v>
      </c>
      <c r="R15" s="20">
        <v>-204963458</v>
      </c>
      <c r="S15" s="20"/>
      <c r="T15" s="20">
        <v>-130498630</v>
      </c>
      <c r="U15" s="20">
        <v>-69656495</v>
      </c>
      <c r="V15" s="20">
        <v>-200155125</v>
      </c>
      <c r="W15" s="20">
        <v>-811481220</v>
      </c>
      <c r="X15" s="20">
        <v>-974356032</v>
      </c>
      <c r="Y15" s="20">
        <v>162874812</v>
      </c>
      <c r="Z15" s="21">
        <v>-16.72</v>
      </c>
      <c r="AA15" s="22">
        <v>-974356030</v>
      </c>
    </row>
    <row r="16" spans="1:27" ht="12.75">
      <c r="A16" s="23" t="s">
        <v>43</v>
      </c>
      <c r="B16" s="17" t="s">
        <v>6</v>
      </c>
      <c r="C16" s="18">
        <v>-620363</v>
      </c>
      <c r="D16" s="18"/>
      <c r="E16" s="19">
        <v>-424469290</v>
      </c>
      <c r="F16" s="20">
        <v>-411623538</v>
      </c>
      <c r="G16" s="20">
        <v>-31963200</v>
      </c>
      <c r="H16" s="20">
        <v>-34676274</v>
      </c>
      <c r="I16" s="20">
        <v>-16094845</v>
      </c>
      <c r="J16" s="20">
        <v>-82734319</v>
      </c>
      <c r="K16" s="20">
        <v>-28080924</v>
      </c>
      <c r="L16" s="20"/>
      <c r="M16" s="20">
        <v>-25283255</v>
      </c>
      <c r="N16" s="20">
        <v>-53364179</v>
      </c>
      <c r="O16" s="20">
        <v>-40178785</v>
      </c>
      <c r="P16" s="20">
        <v>-37770451</v>
      </c>
      <c r="Q16" s="20">
        <v>-24694132</v>
      </c>
      <c r="R16" s="20">
        <v>-102643368</v>
      </c>
      <c r="S16" s="20">
        <v>-16935332</v>
      </c>
      <c r="T16" s="20">
        <v>-20295412</v>
      </c>
      <c r="U16" s="20">
        <v>-32626311</v>
      </c>
      <c r="V16" s="20">
        <v>-69857055</v>
      </c>
      <c r="W16" s="20">
        <v>-308598921</v>
      </c>
      <c r="X16" s="20">
        <v>-411623540</v>
      </c>
      <c r="Y16" s="20">
        <v>103024619</v>
      </c>
      <c r="Z16" s="21">
        <v>-25.03</v>
      </c>
      <c r="AA16" s="22">
        <v>-411623538</v>
      </c>
    </row>
    <row r="17" spans="1:27" ht="12.75">
      <c r="A17" s="24" t="s">
        <v>44</v>
      </c>
      <c r="B17" s="25"/>
      <c r="C17" s="26">
        <f aca="true" t="shared" si="0" ref="C17:Y17">SUM(C6:C16)</f>
        <v>-42319392</v>
      </c>
      <c r="D17" s="26">
        <f>SUM(D6:D16)</f>
        <v>0</v>
      </c>
      <c r="E17" s="27">
        <f t="shared" si="0"/>
        <v>-34769476757</v>
      </c>
      <c r="F17" s="28">
        <f t="shared" si="0"/>
        <v>-35162491079</v>
      </c>
      <c r="G17" s="28">
        <f t="shared" si="0"/>
        <v>-2889356062</v>
      </c>
      <c r="H17" s="28">
        <f t="shared" si="0"/>
        <v>-3318233410</v>
      </c>
      <c r="I17" s="28">
        <f t="shared" si="0"/>
        <v>-2071046495</v>
      </c>
      <c r="J17" s="28">
        <f t="shared" si="0"/>
        <v>-8278635967</v>
      </c>
      <c r="K17" s="28">
        <f t="shared" si="0"/>
        <v>-3035533831</v>
      </c>
      <c r="L17" s="28">
        <f t="shared" si="0"/>
        <v>0</v>
      </c>
      <c r="M17" s="28">
        <f t="shared" si="0"/>
        <v>-2640751597</v>
      </c>
      <c r="N17" s="28">
        <f t="shared" si="0"/>
        <v>-5676285428</v>
      </c>
      <c r="O17" s="28">
        <f t="shared" si="0"/>
        <v>-2704727498</v>
      </c>
      <c r="P17" s="28">
        <f t="shared" si="0"/>
        <v>-2822631787</v>
      </c>
      <c r="Q17" s="28">
        <f t="shared" si="0"/>
        <v>-1971269198</v>
      </c>
      <c r="R17" s="28">
        <f t="shared" si="0"/>
        <v>-7498628483</v>
      </c>
      <c r="S17" s="28">
        <f t="shared" si="0"/>
        <v>-2241510280</v>
      </c>
      <c r="T17" s="28">
        <f t="shared" si="0"/>
        <v>-2229314239</v>
      </c>
      <c r="U17" s="28">
        <f t="shared" si="0"/>
        <v>-3271218935</v>
      </c>
      <c r="V17" s="28">
        <f t="shared" si="0"/>
        <v>-7742043454</v>
      </c>
      <c r="W17" s="28">
        <f t="shared" si="0"/>
        <v>-29195593332</v>
      </c>
      <c r="X17" s="28">
        <f t="shared" si="0"/>
        <v>-35162491098</v>
      </c>
      <c r="Y17" s="28">
        <f t="shared" si="0"/>
        <v>5966897766</v>
      </c>
      <c r="Z17" s="29">
        <f>+IF(X17&lt;&gt;0,+(Y17/X17)*100,0)</f>
        <v>-16.969496698541334</v>
      </c>
      <c r="AA17" s="30">
        <f>SUM(AA6:AA16)</f>
        <v>-35162491079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-1</v>
      </c>
      <c r="D23" s="40"/>
      <c r="E23" s="19">
        <v>1</v>
      </c>
      <c r="F23" s="20">
        <v>1</v>
      </c>
      <c r="G23" s="36">
        <v>18185854</v>
      </c>
      <c r="H23" s="36">
        <v>-66934739</v>
      </c>
      <c r="I23" s="36">
        <v>33141583</v>
      </c>
      <c r="J23" s="20">
        <v>-15607302</v>
      </c>
      <c r="K23" s="36">
        <v>28505247</v>
      </c>
      <c r="L23" s="36">
        <v>-12897945</v>
      </c>
      <c r="M23" s="20">
        <v>24611731</v>
      </c>
      <c r="N23" s="36">
        <v>40219033</v>
      </c>
      <c r="O23" s="36">
        <v>-38488181</v>
      </c>
      <c r="P23" s="36">
        <v>94862161</v>
      </c>
      <c r="Q23" s="20">
        <v>-68277525</v>
      </c>
      <c r="R23" s="36">
        <v>-11903545</v>
      </c>
      <c r="S23" s="36">
        <v>-27332060</v>
      </c>
      <c r="T23" s="20">
        <v>8139069</v>
      </c>
      <c r="U23" s="36">
        <v>-33241124</v>
      </c>
      <c r="V23" s="36">
        <v>-52434115</v>
      </c>
      <c r="W23" s="36">
        <v>-39725929</v>
      </c>
      <c r="X23" s="20">
        <v>1</v>
      </c>
      <c r="Y23" s="36">
        <v>-39725930</v>
      </c>
      <c r="Z23" s="37">
        <v>-3972593000</v>
      </c>
      <c r="AA23" s="38">
        <v>1</v>
      </c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-1</v>
      </c>
      <c r="D27" s="26">
        <f>SUM(D21:D26)</f>
        <v>0</v>
      </c>
      <c r="E27" s="27">
        <f t="shared" si="1"/>
        <v>1</v>
      </c>
      <c r="F27" s="28">
        <f t="shared" si="1"/>
        <v>1</v>
      </c>
      <c r="G27" s="28">
        <f t="shared" si="1"/>
        <v>18185854</v>
      </c>
      <c r="H27" s="28">
        <f t="shared" si="1"/>
        <v>-66934739</v>
      </c>
      <c r="I27" s="28">
        <f t="shared" si="1"/>
        <v>33141583</v>
      </c>
      <c r="J27" s="28">
        <f t="shared" si="1"/>
        <v>-15607302</v>
      </c>
      <c r="K27" s="28">
        <f t="shared" si="1"/>
        <v>28505247</v>
      </c>
      <c r="L27" s="28">
        <f t="shared" si="1"/>
        <v>-12897945</v>
      </c>
      <c r="M27" s="28">
        <f t="shared" si="1"/>
        <v>24611731</v>
      </c>
      <c r="N27" s="28">
        <f t="shared" si="1"/>
        <v>40219033</v>
      </c>
      <c r="O27" s="28">
        <f t="shared" si="1"/>
        <v>-38488181</v>
      </c>
      <c r="P27" s="28">
        <f t="shared" si="1"/>
        <v>94862161</v>
      </c>
      <c r="Q27" s="28">
        <f t="shared" si="1"/>
        <v>-68277525</v>
      </c>
      <c r="R27" s="28">
        <f t="shared" si="1"/>
        <v>-11903545</v>
      </c>
      <c r="S27" s="28">
        <f t="shared" si="1"/>
        <v>-27332060</v>
      </c>
      <c r="T27" s="28">
        <f t="shared" si="1"/>
        <v>8139069</v>
      </c>
      <c r="U27" s="28">
        <f t="shared" si="1"/>
        <v>-33241124</v>
      </c>
      <c r="V27" s="28">
        <f t="shared" si="1"/>
        <v>-52434115</v>
      </c>
      <c r="W27" s="28">
        <f t="shared" si="1"/>
        <v>-39725929</v>
      </c>
      <c r="X27" s="28">
        <f t="shared" si="1"/>
        <v>1</v>
      </c>
      <c r="Y27" s="28">
        <f t="shared" si="1"/>
        <v>-39725930</v>
      </c>
      <c r="Z27" s="29">
        <f>+IF(X27&lt;&gt;0,+(Y27/X27)*100,0)</f>
        <v>-3972593000</v>
      </c>
      <c r="AA27" s="30">
        <f>SUM(AA21:AA26)</f>
        <v>1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/>
      <c r="F33" s="20"/>
      <c r="G33" s="20">
        <v>55923856</v>
      </c>
      <c r="H33" s="36">
        <v>-25700641</v>
      </c>
      <c r="I33" s="36">
        <v>-24706676</v>
      </c>
      <c r="J33" s="36">
        <v>5516539</v>
      </c>
      <c r="K33" s="20">
        <v>44310939</v>
      </c>
      <c r="L33" s="20">
        <v>-49827478</v>
      </c>
      <c r="M33" s="20">
        <v>-51915130</v>
      </c>
      <c r="N33" s="20">
        <v>-57431669</v>
      </c>
      <c r="O33" s="36">
        <v>50584214</v>
      </c>
      <c r="P33" s="36">
        <v>12691275</v>
      </c>
      <c r="Q33" s="36">
        <v>-12626863</v>
      </c>
      <c r="R33" s="20">
        <v>50648626</v>
      </c>
      <c r="S33" s="20">
        <v>-1536468</v>
      </c>
      <c r="T33" s="20">
        <v>4195011</v>
      </c>
      <c r="U33" s="20">
        <v>-4694447</v>
      </c>
      <c r="V33" s="36">
        <v>-2035904</v>
      </c>
      <c r="W33" s="36">
        <v>-3302408</v>
      </c>
      <c r="X33" s="36"/>
      <c r="Y33" s="20">
        <v>-3302408</v>
      </c>
      <c r="Z33" s="21"/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0</v>
      </c>
      <c r="F36" s="28">
        <f t="shared" si="2"/>
        <v>0</v>
      </c>
      <c r="G36" s="28">
        <f t="shared" si="2"/>
        <v>55923856</v>
      </c>
      <c r="H36" s="28">
        <f t="shared" si="2"/>
        <v>-25700641</v>
      </c>
      <c r="I36" s="28">
        <f t="shared" si="2"/>
        <v>-24706676</v>
      </c>
      <c r="J36" s="28">
        <f t="shared" si="2"/>
        <v>5516539</v>
      </c>
      <c r="K36" s="28">
        <f t="shared" si="2"/>
        <v>44310939</v>
      </c>
      <c r="L36" s="28">
        <f t="shared" si="2"/>
        <v>-49827478</v>
      </c>
      <c r="M36" s="28">
        <f t="shared" si="2"/>
        <v>-51915130</v>
      </c>
      <c r="N36" s="28">
        <f t="shared" si="2"/>
        <v>-57431669</v>
      </c>
      <c r="O36" s="28">
        <f t="shared" si="2"/>
        <v>50584214</v>
      </c>
      <c r="P36" s="28">
        <f t="shared" si="2"/>
        <v>12691275</v>
      </c>
      <c r="Q36" s="28">
        <f t="shared" si="2"/>
        <v>-12626863</v>
      </c>
      <c r="R36" s="28">
        <f t="shared" si="2"/>
        <v>50648626</v>
      </c>
      <c r="S36" s="28">
        <f t="shared" si="2"/>
        <v>-1536468</v>
      </c>
      <c r="T36" s="28">
        <f t="shared" si="2"/>
        <v>4195011</v>
      </c>
      <c r="U36" s="28">
        <f t="shared" si="2"/>
        <v>-4694447</v>
      </c>
      <c r="V36" s="28">
        <f t="shared" si="2"/>
        <v>-2035904</v>
      </c>
      <c r="W36" s="28">
        <f t="shared" si="2"/>
        <v>-3302408</v>
      </c>
      <c r="X36" s="28">
        <f t="shared" si="2"/>
        <v>0</v>
      </c>
      <c r="Y36" s="28">
        <f t="shared" si="2"/>
        <v>-3302408</v>
      </c>
      <c r="Z36" s="29">
        <f>+IF(X36&lt;&gt;0,+(Y36/X36)*100,0)</f>
        <v>0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-42319393</v>
      </c>
      <c r="D38" s="32">
        <f>+D17+D27+D36</f>
        <v>0</v>
      </c>
      <c r="E38" s="33">
        <f t="shared" si="3"/>
        <v>-34769476756</v>
      </c>
      <c r="F38" s="2">
        <f t="shared" si="3"/>
        <v>-35162491078</v>
      </c>
      <c r="G38" s="2">
        <f t="shared" si="3"/>
        <v>-2815246352</v>
      </c>
      <c r="H38" s="2">
        <f t="shared" si="3"/>
        <v>-3410868790</v>
      </c>
      <c r="I38" s="2">
        <f t="shared" si="3"/>
        <v>-2062611588</v>
      </c>
      <c r="J38" s="2">
        <f t="shared" si="3"/>
        <v>-8288726730</v>
      </c>
      <c r="K38" s="2">
        <f t="shared" si="3"/>
        <v>-2962717645</v>
      </c>
      <c r="L38" s="2">
        <f t="shared" si="3"/>
        <v>-62725423</v>
      </c>
      <c r="M38" s="2">
        <f t="shared" si="3"/>
        <v>-2668054996</v>
      </c>
      <c r="N38" s="2">
        <f t="shared" si="3"/>
        <v>-5693498064</v>
      </c>
      <c r="O38" s="2">
        <f t="shared" si="3"/>
        <v>-2692631465</v>
      </c>
      <c r="P38" s="2">
        <f t="shared" si="3"/>
        <v>-2715078351</v>
      </c>
      <c r="Q38" s="2">
        <f t="shared" si="3"/>
        <v>-2052173586</v>
      </c>
      <c r="R38" s="2">
        <f t="shared" si="3"/>
        <v>-7459883402</v>
      </c>
      <c r="S38" s="2">
        <f t="shared" si="3"/>
        <v>-2270378808</v>
      </c>
      <c r="T38" s="2">
        <f t="shared" si="3"/>
        <v>-2216980159</v>
      </c>
      <c r="U38" s="2">
        <f t="shared" si="3"/>
        <v>-3309154506</v>
      </c>
      <c r="V38" s="2">
        <f t="shared" si="3"/>
        <v>-7796513473</v>
      </c>
      <c r="W38" s="2">
        <f t="shared" si="3"/>
        <v>-29238621669</v>
      </c>
      <c r="X38" s="2">
        <f t="shared" si="3"/>
        <v>-35162491097</v>
      </c>
      <c r="Y38" s="2">
        <f t="shared" si="3"/>
        <v>5923869428</v>
      </c>
      <c r="Z38" s="34">
        <f>+IF(X38&lt;&gt;0,+(Y38/X38)*100,0)</f>
        <v>-16.847126705722548</v>
      </c>
      <c r="AA38" s="35">
        <f>+AA17+AA27+AA36</f>
        <v>-35162491078</v>
      </c>
    </row>
    <row r="39" spans="1:27" ht="12.75">
      <c r="A39" s="23" t="s">
        <v>59</v>
      </c>
      <c r="B39" s="17"/>
      <c r="C39" s="32"/>
      <c r="D39" s="32"/>
      <c r="E39" s="33"/>
      <c r="F39" s="2"/>
      <c r="G39" s="2"/>
      <c r="H39" s="2">
        <f>+G40+H60</f>
        <v>-2815246352</v>
      </c>
      <c r="I39" s="2">
        <f>+H40+I60</f>
        <v>-6226115142</v>
      </c>
      <c r="J39" s="2">
        <f>+G39</f>
        <v>0</v>
      </c>
      <c r="K39" s="2">
        <f>+I40+K60</f>
        <v>-8288726730</v>
      </c>
      <c r="L39" s="2">
        <f>+K40+L60</f>
        <v>-11251444375</v>
      </c>
      <c r="M39" s="2">
        <f>+L40+M60</f>
        <v>-11314169798</v>
      </c>
      <c r="N39" s="2">
        <f>+K39</f>
        <v>-8288726730</v>
      </c>
      <c r="O39" s="2">
        <f>+M40+O60</f>
        <v>-13982224794</v>
      </c>
      <c r="P39" s="2">
        <f>+O40+P60</f>
        <v>-16674856259</v>
      </c>
      <c r="Q39" s="2">
        <f>+P40+Q60</f>
        <v>-19389934610</v>
      </c>
      <c r="R39" s="2">
        <f>+O39</f>
        <v>-13982224794</v>
      </c>
      <c r="S39" s="2">
        <f>+Q40+S60</f>
        <v>-21442108196</v>
      </c>
      <c r="T39" s="2">
        <f>+S40+T60</f>
        <v>-23712487004</v>
      </c>
      <c r="U39" s="2">
        <f>+T40+U60</f>
        <v>-25929467163</v>
      </c>
      <c r="V39" s="2">
        <f>+S39</f>
        <v>-21442108196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-42319393</v>
      </c>
      <c r="D40" s="43">
        <f aca="true" t="shared" si="4" ref="D40:AA40">+D38+D39</f>
        <v>0</v>
      </c>
      <c r="E40" s="44">
        <f t="shared" si="4"/>
        <v>-34769476756</v>
      </c>
      <c r="F40" s="45">
        <f t="shared" si="4"/>
        <v>-35162491078</v>
      </c>
      <c r="G40" s="45">
        <f t="shared" si="4"/>
        <v>-2815246352</v>
      </c>
      <c r="H40" s="45">
        <f t="shared" si="4"/>
        <v>-6226115142</v>
      </c>
      <c r="I40" s="45">
        <f t="shared" si="4"/>
        <v>-8288726730</v>
      </c>
      <c r="J40" s="45">
        <f>+I40</f>
        <v>-8288726730</v>
      </c>
      <c r="K40" s="45">
        <f t="shared" si="4"/>
        <v>-11251444375</v>
      </c>
      <c r="L40" s="45">
        <f t="shared" si="4"/>
        <v>-11314169798</v>
      </c>
      <c r="M40" s="45">
        <f t="shared" si="4"/>
        <v>-13982224794</v>
      </c>
      <c r="N40" s="45">
        <f>+M40</f>
        <v>-13982224794</v>
      </c>
      <c r="O40" s="45">
        <f t="shared" si="4"/>
        <v>-16674856259</v>
      </c>
      <c r="P40" s="45">
        <f t="shared" si="4"/>
        <v>-19389934610</v>
      </c>
      <c r="Q40" s="45">
        <f t="shared" si="4"/>
        <v>-21442108196</v>
      </c>
      <c r="R40" s="45">
        <f>+Q40</f>
        <v>-21442108196</v>
      </c>
      <c r="S40" s="45">
        <f t="shared" si="4"/>
        <v>-23712487004</v>
      </c>
      <c r="T40" s="45">
        <f t="shared" si="4"/>
        <v>-25929467163</v>
      </c>
      <c r="U40" s="45">
        <f t="shared" si="4"/>
        <v>-29238621669</v>
      </c>
      <c r="V40" s="45">
        <f>+U40</f>
        <v>-29238621669</v>
      </c>
      <c r="W40" s="45">
        <f>+V40</f>
        <v>-29238621669</v>
      </c>
      <c r="X40" s="45">
        <f t="shared" si="4"/>
        <v>-35162491097</v>
      </c>
      <c r="Y40" s="45">
        <f t="shared" si="4"/>
        <v>5923869428</v>
      </c>
      <c r="Z40" s="46">
        <f>+IF(X40&lt;&gt;0,+(Y40/X40)*100,0)</f>
        <v>-16.847126705722548</v>
      </c>
      <c r="AA40" s="47">
        <f t="shared" si="4"/>
        <v>-35162491078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691391</v>
      </c>
      <c r="D6" s="18"/>
      <c r="E6" s="19"/>
      <c r="F6" s="20"/>
      <c r="G6" s="20">
        <v>393800</v>
      </c>
      <c r="H6" s="20">
        <v>23667</v>
      </c>
      <c r="I6" s="20">
        <v>54318</v>
      </c>
      <c r="J6" s="20">
        <v>471785</v>
      </c>
      <c r="K6" s="20">
        <v>9934</v>
      </c>
      <c r="L6" s="20">
        <v>7104</v>
      </c>
      <c r="M6" s="20">
        <v>24994</v>
      </c>
      <c r="N6" s="20">
        <v>42032</v>
      </c>
      <c r="O6" s="20">
        <v>1509</v>
      </c>
      <c r="P6" s="20">
        <v>4227</v>
      </c>
      <c r="Q6" s="20">
        <v>45106</v>
      </c>
      <c r="R6" s="20">
        <v>50842</v>
      </c>
      <c r="S6" s="20">
        <v>1186</v>
      </c>
      <c r="T6" s="20"/>
      <c r="U6" s="20">
        <v>7233</v>
      </c>
      <c r="V6" s="20">
        <v>8419</v>
      </c>
      <c r="W6" s="20">
        <v>573078</v>
      </c>
      <c r="X6" s="20"/>
      <c r="Y6" s="20">
        <v>573078</v>
      </c>
      <c r="Z6" s="21"/>
      <c r="AA6" s="22"/>
    </row>
    <row r="7" spans="1:27" ht="12.75">
      <c r="A7" s="23" t="s">
        <v>34</v>
      </c>
      <c r="B7" s="17"/>
      <c r="C7" s="18">
        <v>148884585</v>
      </c>
      <c r="D7" s="18"/>
      <c r="E7" s="19"/>
      <c r="F7" s="20"/>
      <c r="G7" s="20">
        <v>14006224</v>
      </c>
      <c r="H7" s="20">
        <v>13992099</v>
      </c>
      <c r="I7" s="20">
        <v>12902088</v>
      </c>
      <c r="J7" s="20">
        <v>40900411</v>
      </c>
      <c r="K7" s="20">
        <v>15177827</v>
      </c>
      <c r="L7" s="20">
        <v>12774646</v>
      </c>
      <c r="M7" s="20">
        <v>11821194</v>
      </c>
      <c r="N7" s="20">
        <v>39773667</v>
      </c>
      <c r="O7" s="20">
        <v>13418861</v>
      </c>
      <c r="P7" s="20">
        <v>13356081</v>
      </c>
      <c r="Q7" s="20">
        <v>8933307</v>
      </c>
      <c r="R7" s="20">
        <v>35708249</v>
      </c>
      <c r="S7" s="20">
        <v>8547995</v>
      </c>
      <c r="T7" s="20">
        <v>9222619</v>
      </c>
      <c r="U7" s="20">
        <v>16389922</v>
      </c>
      <c r="V7" s="20">
        <v>34160536</v>
      </c>
      <c r="W7" s="20">
        <v>150542863</v>
      </c>
      <c r="X7" s="20"/>
      <c r="Y7" s="20">
        <v>150542863</v>
      </c>
      <c r="Z7" s="21"/>
      <c r="AA7" s="22"/>
    </row>
    <row r="8" spans="1:27" ht="12.75">
      <c r="A8" s="23" t="s">
        <v>35</v>
      </c>
      <c r="B8" s="17"/>
      <c r="C8" s="18">
        <v>8201521</v>
      </c>
      <c r="D8" s="18"/>
      <c r="E8" s="19"/>
      <c r="F8" s="20"/>
      <c r="G8" s="20">
        <v>513279</v>
      </c>
      <c r="H8" s="20">
        <v>468720</v>
      </c>
      <c r="I8" s="20">
        <v>484390</v>
      </c>
      <c r="J8" s="20">
        <v>1466389</v>
      </c>
      <c r="K8" s="20">
        <v>683901</v>
      </c>
      <c r="L8" s="20">
        <v>508439</v>
      </c>
      <c r="M8" s="20">
        <v>421607</v>
      </c>
      <c r="N8" s="20">
        <v>1613947</v>
      </c>
      <c r="O8" s="20">
        <v>665979</v>
      </c>
      <c r="P8" s="20">
        <v>636597</v>
      </c>
      <c r="Q8" s="20">
        <v>494631</v>
      </c>
      <c r="R8" s="20">
        <v>1797207</v>
      </c>
      <c r="S8" s="20">
        <v>76979</v>
      </c>
      <c r="T8" s="20">
        <v>86480</v>
      </c>
      <c r="U8" s="20">
        <v>311950</v>
      </c>
      <c r="V8" s="20">
        <v>475409</v>
      </c>
      <c r="W8" s="20">
        <v>5352952</v>
      </c>
      <c r="X8" s="20"/>
      <c r="Y8" s="20">
        <v>5352952</v>
      </c>
      <c r="Z8" s="21"/>
      <c r="AA8" s="22"/>
    </row>
    <row r="9" spans="1:27" ht="12.75">
      <c r="A9" s="23" t="s">
        <v>36</v>
      </c>
      <c r="B9" s="17" t="s">
        <v>6</v>
      </c>
      <c r="C9" s="18">
        <v>134218617</v>
      </c>
      <c r="D9" s="18"/>
      <c r="E9" s="19"/>
      <c r="F9" s="20"/>
      <c r="G9" s="20">
        <v>23449281</v>
      </c>
      <c r="H9" s="20">
        <v>12168902</v>
      </c>
      <c r="I9" s="20">
        <v>13535429</v>
      </c>
      <c r="J9" s="20">
        <v>49153612</v>
      </c>
      <c r="K9" s="20">
        <v>6791739</v>
      </c>
      <c r="L9" s="20">
        <v>10233095</v>
      </c>
      <c r="M9" s="20">
        <v>15980130</v>
      </c>
      <c r="N9" s="20">
        <v>33004964</v>
      </c>
      <c r="O9" s="20">
        <v>5236870</v>
      </c>
      <c r="P9" s="20">
        <v>5465357</v>
      </c>
      <c r="Q9" s="20">
        <v>16779065</v>
      </c>
      <c r="R9" s="20">
        <v>27481292</v>
      </c>
      <c r="S9" s="20">
        <v>3934333</v>
      </c>
      <c r="T9" s="20">
        <v>4733194</v>
      </c>
      <c r="U9" s="20">
        <v>5199207</v>
      </c>
      <c r="V9" s="20">
        <v>13866734</v>
      </c>
      <c r="W9" s="20">
        <v>123506602</v>
      </c>
      <c r="X9" s="20"/>
      <c r="Y9" s="20">
        <v>123506602</v>
      </c>
      <c r="Z9" s="21"/>
      <c r="AA9" s="22"/>
    </row>
    <row r="10" spans="1:27" ht="12.75">
      <c r="A10" s="23" t="s">
        <v>37</v>
      </c>
      <c r="B10" s="17" t="s">
        <v>6</v>
      </c>
      <c r="C10" s="18">
        <v>7500000</v>
      </c>
      <c r="D10" s="18"/>
      <c r="E10" s="19"/>
      <c r="F10" s="20"/>
      <c r="G10" s="20"/>
      <c r="H10" s="20">
        <v>744</v>
      </c>
      <c r="I10" s="20"/>
      <c r="J10" s="20">
        <v>744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>
        <v>744</v>
      </c>
      <c r="X10" s="20"/>
      <c r="Y10" s="20">
        <v>744</v>
      </c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-282549379</v>
      </c>
      <c r="D14" s="18"/>
      <c r="E14" s="19">
        <v>-311068158</v>
      </c>
      <c r="F14" s="20">
        <v>-309888125</v>
      </c>
      <c r="G14" s="20">
        <v>-15801002</v>
      </c>
      <c r="H14" s="20">
        <v>-27199676</v>
      </c>
      <c r="I14" s="20">
        <v>-27406380</v>
      </c>
      <c r="J14" s="20">
        <v>-70407058</v>
      </c>
      <c r="K14" s="20">
        <v>-24928949</v>
      </c>
      <c r="L14" s="20">
        <v>-24956671</v>
      </c>
      <c r="M14" s="20">
        <v>-11481943</v>
      </c>
      <c r="N14" s="20">
        <v>-61367563</v>
      </c>
      <c r="O14" s="20">
        <v>-31505300</v>
      </c>
      <c r="P14" s="20">
        <v>-19987189</v>
      </c>
      <c r="Q14" s="20">
        <v>-20981500</v>
      </c>
      <c r="R14" s="20">
        <v>-72473989</v>
      </c>
      <c r="S14" s="20">
        <v>-18599579</v>
      </c>
      <c r="T14" s="20">
        <v>-19517886</v>
      </c>
      <c r="U14" s="20">
        <v>-26233136</v>
      </c>
      <c r="V14" s="20">
        <v>-64350601</v>
      </c>
      <c r="W14" s="20">
        <v>-268599211</v>
      </c>
      <c r="X14" s="20">
        <v>-309888125</v>
      </c>
      <c r="Y14" s="20">
        <v>41288914</v>
      </c>
      <c r="Z14" s="21">
        <v>-13.32</v>
      </c>
      <c r="AA14" s="22">
        <v>-309888125</v>
      </c>
    </row>
    <row r="15" spans="1:27" ht="12.75">
      <c r="A15" s="23" t="s">
        <v>42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43</v>
      </c>
      <c r="B16" s="17" t="s">
        <v>6</v>
      </c>
      <c r="C16" s="18">
        <v>-2719014</v>
      </c>
      <c r="D16" s="18"/>
      <c r="E16" s="19">
        <v>-3612000</v>
      </c>
      <c r="F16" s="20">
        <v>-4237000</v>
      </c>
      <c r="G16" s="20">
        <v>-104941</v>
      </c>
      <c r="H16" s="20">
        <v>-601794</v>
      </c>
      <c r="I16" s="20">
        <v>-104375</v>
      </c>
      <c r="J16" s="20">
        <v>-811110</v>
      </c>
      <c r="K16" s="20">
        <v>-126553</v>
      </c>
      <c r="L16" s="20">
        <v>-166199</v>
      </c>
      <c r="M16" s="20">
        <v>-180943</v>
      </c>
      <c r="N16" s="20">
        <v>-473695</v>
      </c>
      <c r="O16" s="20">
        <v>-882405</v>
      </c>
      <c r="P16" s="20">
        <v>-363413</v>
      </c>
      <c r="Q16" s="20">
        <v>-454871</v>
      </c>
      <c r="R16" s="20">
        <v>-1700689</v>
      </c>
      <c r="S16" s="20">
        <v>-68803</v>
      </c>
      <c r="T16" s="20">
        <v>-433511</v>
      </c>
      <c r="U16" s="20">
        <v>-262597</v>
      </c>
      <c r="V16" s="20">
        <v>-764911</v>
      </c>
      <c r="W16" s="20">
        <v>-3750405</v>
      </c>
      <c r="X16" s="20">
        <v>-4237000</v>
      </c>
      <c r="Y16" s="20">
        <v>486595</v>
      </c>
      <c r="Z16" s="21">
        <v>-11.48</v>
      </c>
      <c r="AA16" s="22">
        <v>-4237000</v>
      </c>
    </row>
    <row r="17" spans="1:27" ht="12.75">
      <c r="A17" s="24" t="s">
        <v>44</v>
      </c>
      <c r="B17" s="25"/>
      <c r="C17" s="26">
        <f aca="true" t="shared" si="0" ref="C17:Y17">SUM(C6:C16)</f>
        <v>14227721</v>
      </c>
      <c r="D17" s="26">
        <f>SUM(D6:D16)</f>
        <v>0</v>
      </c>
      <c r="E17" s="27">
        <f t="shared" si="0"/>
        <v>-314680158</v>
      </c>
      <c r="F17" s="28">
        <f t="shared" si="0"/>
        <v>-314125125</v>
      </c>
      <c r="G17" s="28">
        <f t="shared" si="0"/>
        <v>22456641</v>
      </c>
      <c r="H17" s="28">
        <f t="shared" si="0"/>
        <v>-1147338</v>
      </c>
      <c r="I17" s="28">
        <f t="shared" si="0"/>
        <v>-534530</v>
      </c>
      <c r="J17" s="28">
        <f t="shared" si="0"/>
        <v>20774773</v>
      </c>
      <c r="K17" s="28">
        <f t="shared" si="0"/>
        <v>-2392101</v>
      </c>
      <c r="L17" s="28">
        <f t="shared" si="0"/>
        <v>-1599586</v>
      </c>
      <c r="M17" s="28">
        <f t="shared" si="0"/>
        <v>16585039</v>
      </c>
      <c r="N17" s="28">
        <f t="shared" si="0"/>
        <v>12593352</v>
      </c>
      <c r="O17" s="28">
        <f t="shared" si="0"/>
        <v>-13064486</v>
      </c>
      <c r="P17" s="28">
        <f t="shared" si="0"/>
        <v>-888340</v>
      </c>
      <c r="Q17" s="28">
        <f t="shared" si="0"/>
        <v>4815738</v>
      </c>
      <c r="R17" s="28">
        <f t="shared" si="0"/>
        <v>-9137088</v>
      </c>
      <c r="S17" s="28">
        <f t="shared" si="0"/>
        <v>-6107889</v>
      </c>
      <c r="T17" s="28">
        <f t="shared" si="0"/>
        <v>-5909104</v>
      </c>
      <c r="U17" s="28">
        <f t="shared" si="0"/>
        <v>-4587421</v>
      </c>
      <c r="V17" s="28">
        <f t="shared" si="0"/>
        <v>-16604414</v>
      </c>
      <c r="W17" s="28">
        <f t="shared" si="0"/>
        <v>7626623</v>
      </c>
      <c r="X17" s="28">
        <f t="shared" si="0"/>
        <v>-314125125</v>
      </c>
      <c r="Y17" s="28">
        <f t="shared" si="0"/>
        <v>321751748</v>
      </c>
      <c r="Z17" s="29">
        <f>+IF(X17&lt;&gt;0,+(Y17/X17)*100,0)</f>
        <v>-102.42789334345667</v>
      </c>
      <c r="AA17" s="30">
        <f>SUM(AA6:AA16)</f>
        <v>-314125125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-7063985</v>
      </c>
      <c r="D23" s="40"/>
      <c r="E23" s="19">
        <v>7063985</v>
      </c>
      <c r="F23" s="20">
        <v>7063985</v>
      </c>
      <c r="G23" s="36">
        <v>-7012864</v>
      </c>
      <c r="H23" s="36">
        <v>7013773</v>
      </c>
      <c r="I23" s="36"/>
      <c r="J23" s="20">
        <v>909</v>
      </c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>
        <v>909</v>
      </c>
      <c r="X23" s="20">
        <v>7063985</v>
      </c>
      <c r="Y23" s="36">
        <v>-7063076</v>
      </c>
      <c r="Z23" s="37">
        <v>-99.99</v>
      </c>
      <c r="AA23" s="38">
        <v>7063985</v>
      </c>
    </row>
    <row r="24" spans="1:27" ht="12.75">
      <c r="A24" s="23" t="s">
        <v>49</v>
      </c>
      <c r="B24" s="17"/>
      <c r="C24" s="18">
        <v>-37900222</v>
      </c>
      <c r="D24" s="18"/>
      <c r="E24" s="19">
        <v>37900222</v>
      </c>
      <c r="F24" s="20">
        <v>37900222</v>
      </c>
      <c r="G24" s="20">
        <v>-47972756</v>
      </c>
      <c r="H24" s="20">
        <v>47780745</v>
      </c>
      <c r="I24" s="20">
        <v>42027</v>
      </c>
      <c r="J24" s="20">
        <v>-149984</v>
      </c>
      <c r="K24" s="20">
        <v>7259103</v>
      </c>
      <c r="L24" s="20">
        <v>-7258656</v>
      </c>
      <c r="M24" s="20">
        <v>-10365232</v>
      </c>
      <c r="N24" s="20">
        <v>-10364785</v>
      </c>
      <c r="O24" s="20">
        <v>13230075</v>
      </c>
      <c r="P24" s="20">
        <v>-2905896</v>
      </c>
      <c r="Q24" s="20">
        <v>23640</v>
      </c>
      <c r="R24" s="20">
        <v>10347819</v>
      </c>
      <c r="S24" s="20">
        <v>66376</v>
      </c>
      <c r="T24" s="20">
        <v>-79607</v>
      </c>
      <c r="U24" s="20">
        <v>17018233</v>
      </c>
      <c r="V24" s="20">
        <v>17005002</v>
      </c>
      <c r="W24" s="20">
        <v>16838052</v>
      </c>
      <c r="X24" s="20">
        <v>37900222</v>
      </c>
      <c r="Y24" s="20">
        <v>-21062170</v>
      </c>
      <c r="Z24" s="21">
        <v>-55.57</v>
      </c>
      <c r="AA24" s="22">
        <v>37900222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-126186183</v>
      </c>
      <c r="D26" s="18"/>
      <c r="E26" s="19">
        <v>-23555635</v>
      </c>
      <c r="F26" s="20">
        <v>-23555635</v>
      </c>
      <c r="G26" s="20">
        <v>-22642284</v>
      </c>
      <c r="H26" s="20">
        <v>-1887485</v>
      </c>
      <c r="I26" s="20"/>
      <c r="J26" s="20">
        <v>-24529769</v>
      </c>
      <c r="K26" s="20">
        <v>-802720</v>
      </c>
      <c r="L26" s="20">
        <v>-402162</v>
      </c>
      <c r="M26" s="20">
        <v>-11318775</v>
      </c>
      <c r="N26" s="20">
        <v>-12523657</v>
      </c>
      <c r="O26" s="20">
        <v>-906982</v>
      </c>
      <c r="P26" s="20">
        <v>-649749</v>
      </c>
      <c r="Q26" s="20">
        <v>-3684061</v>
      </c>
      <c r="R26" s="20">
        <v>-5240792</v>
      </c>
      <c r="S26" s="20">
        <v>-310500</v>
      </c>
      <c r="T26" s="20">
        <v>-594380</v>
      </c>
      <c r="U26" s="20">
        <v>-3847770</v>
      </c>
      <c r="V26" s="20">
        <v>-4752650</v>
      </c>
      <c r="W26" s="20">
        <v>-47046868</v>
      </c>
      <c r="X26" s="20">
        <v>-23555635</v>
      </c>
      <c r="Y26" s="20">
        <v>-23491233</v>
      </c>
      <c r="Z26" s="21">
        <v>99.73</v>
      </c>
      <c r="AA26" s="22">
        <v>-23555635</v>
      </c>
    </row>
    <row r="27" spans="1:27" ht="12.75">
      <c r="A27" s="24" t="s">
        <v>51</v>
      </c>
      <c r="B27" s="25"/>
      <c r="C27" s="26">
        <f aca="true" t="shared" si="1" ref="C27:Y27">SUM(C21:C26)</f>
        <v>-171150390</v>
      </c>
      <c r="D27" s="26">
        <f>SUM(D21:D26)</f>
        <v>0</v>
      </c>
      <c r="E27" s="27">
        <f t="shared" si="1"/>
        <v>21408572</v>
      </c>
      <c r="F27" s="28">
        <f t="shared" si="1"/>
        <v>21408572</v>
      </c>
      <c r="G27" s="28">
        <f t="shared" si="1"/>
        <v>-77627904</v>
      </c>
      <c r="H27" s="28">
        <f t="shared" si="1"/>
        <v>52907033</v>
      </c>
      <c r="I27" s="28">
        <f t="shared" si="1"/>
        <v>42027</v>
      </c>
      <c r="J27" s="28">
        <f t="shared" si="1"/>
        <v>-24678844</v>
      </c>
      <c r="K27" s="28">
        <f t="shared" si="1"/>
        <v>6456383</v>
      </c>
      <c r="L27" s="28">
        <f t="shared" si="1"/>
        <v>-7660818</v>
      </c>
      <c r="M27" s="28">
        <f t="shared" si="1"/>
        <v>-21684007</v>
      </c>
      <c r="N27" s="28">
        <f t="shared" si="1"/>
        <v>-22888442</v>
      </c>
      <c r="O27" s="28">
        <f t="shared" si="1"/>
        <v>12323093</v>
      </c>
      <c r="P27" s="28">
        <f t="shared" si="1"/>
        <v>-3555645</v>
      </c>
      <c r="Q27" s="28">
        <f t="shared" si="1"/>
        <v>-3660421</v>
      </c>
      <c r="R27" s="28">
        <f t="shared" si="1"/>
        <v>5107027</v>
      </c>
      <c r="S27" s="28">
        <f t="shared" si="1"/>
        <v>-244124</v>
      </c>
      <c r="T27" s="28">
        <f t="shared" si="1"/>
        <v>-673987</v>
      </c>
      <c r="U27" s="28">
        <f t="shared" si="1"/>
        <v>13170463</v>
      </c>
      <c r="V27" s="28">
        <f t="shared" si="1"/>
        <v>12252352</v>
      </c>
      <c r="W27" s="28">
        <f t="shared" si="1"/>
        <v>-30207907</v>
      </c>
      <c r="X27" s="28">
        <f t="shared" si="1"/>
        <v>21408572</v>
      </c>
      <c r="Y27" s="28">
        <f t="shared" si="1"/>
        <v>-51616479</v>
      </c>
      <c r="Z27" s="29">
        <f>+IF(X27&lt;&gt;0,+(Y27/X27)*100,0)</f>
        <v>-241.10192403304623</v>
      </c>
      <c r="AA27" s="30">
        <f>SUM(AA21:AA26)</f>
        <v>21408572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5130531</v>
      </c>
      <c r="D33" s="18"/>
      <c r="E33" s="19">
        <v>-5130531</v>
      </c>
      <c r="F33" s="20">
        <v>-5130531</v>
      </c>
      <c r="G33" s="20">
        <v>5302131</v>
      </c>
      <c r="H33" s="36">
        <v>-5282690</v>
      </c>
      <c r="I33" s="36">
        <v>-14891</v>
      </c>
      <c r="J33" s="36">
        <v>4550</v>
      </c>
      <c r="K33" s="20">
        <v>18899</v>
      </c>
      <c r="L33" s="20">
        <v>-75120</v>
      </c>
      <c r="M33" s="20">
        <v>42901</v>
      </c>
      <c r="N33" s="20">
        <v>-13320</v>
      </c>
      <c r="O33" s="36">
        <v>-31400</v>
      </c>
      <c r="P33" s="36">
        <v>57671</v>
      </c>
      <c r="Q33" s="36">
        <v>-21801</v>
      </c>
      <c r="R33" s="20">
        <v>4470</v>
      </c>
      <c r="S33" s="20">
        <v>5100</v>
      </c>
      <c r="T33" s="20">
        <v>1491</v>
      </c>
      <c r="U33" s="20">
        <v>-9891</v>
      </c>
      <c r="V33" s="36">
        <v>-3300</v>
      </c>
      <c r="W33" s="36">
        <v>-7600</v>
      </c>
      <c r="X33" s="36">
        <v>-5130531</v>
      </c>
      <c r="Y33" s="20">
        <v>5122931</v>
      </c>
      <c r="Z33" s="21">
        <v>-99.85</v>
      </c>
      <c r="AA33" s="22">
        <v>-5130531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5130531</v>
      </c>
      <c r="D36" s="26">
        <f>SUM(D31:D35)</f>
        <v>0</v>
      </c>
      <c r="E36" s="27">
        <f t="shared" si="2"/>
        <v>-5130531</v>
      </c>
      <c r="F36" s="28">
        <f t="shared" si="2"/>
        <v>-5130531</v>
      </c>
      <c r="G36" s="28">
        <f t="shared" si="2"/>
        <v>5302131</v>
      </c>
      <c r="H36" s="28">
        <f t="shared" si="2"/>
        <v>-5282690</v>
      </c>
      <c r="I36" s="28">
        <f t="shared" si="2"/>
        <v>-14891</v>
      </c>
      <c r="J36" s="28">
        <f t="shared" si="2"/>
        <v>4550</v>
      </c>
      <c r="K36" s="28">
        <f t="shared" si="2"/>
        <v>18899</v>
      </c>
      <c r="L36" s="28">
        <f t="shared" si="2"/>
        <v>-75120</v>
      </c>
      <c r="M36" s="28">
        <f t="shared" si="2"/>
        <v>42901</v>
      </c>
      <c r="N36" s="28">
        <f t="shared" si="2"/>
        <v>-13320</v>
      </c>
      <c r="O36" s="28">
        <f t="shared" si="2"/>
        <v>-31400</v>
      </c>
      <c r="P36" s="28">
        <f t="shared" si="2"/>
        <v>57671</v>
      </c>
      <c r="Q36" s="28">
        <f t="shared" si="2"/>
        <v>-21801</v>
      </c>
      <c r="R36" s="28">
        <f t="shared" si="2"/>
        <v>4470</v>
      </c>
      <c r="S36" s="28">
        <f t="shared" si="2"/>
        <v>5100</v>
      </c>
      <c r="T36" s="28">
        <f t="shared" si="2"/>
        <v>1491</v>
      </c>
      <c r="U36" s="28">
        <f t="shared" si="2"/>
        <v>-9891</v>
      </c>
      <c r="V36" s="28">
        <f t="shared" si="2"/>
        <v>-3300</v>
      </c>
      <c r="W36" s="28">
        <f t="shared" si="2"/>
        <v>-7600</v>
      </c>
      <c r="X36" s="28">
        <f t="shared" si="2"/>
        <v>-5130531</v>
      </c>
      <c r="Y36" s="28">
        <f t="shared" si="2"/>
        <v>5122931</v>
      </c>
      <c r="Z36" s="29">
        <f>+IF(X36&lt;&gt;0,+(Y36/X36)*100,0)</f>
        <v>-99.85186718489763</v>
      </c>
      <c r="AA36" s="30">
        <f>SUM(AA31:AA35)</f>
        <v>-5130531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-151792138</v>
      </c>
      <c r="D38" s="32">
        <f>+D17+D27+D36</f>
        <v>0</v>
      </c>
      <c r="E38" s="33">
        <f t="shared" si="3"/>
        <v>-298402117</v>
      </c>
      <c r="F38" s="2">
        <f t="shared" si="3"/>
        <v>-297847084</v>
      </c>
      <c r="G38" s="2">
        <f t="shared" si="3"/>
        <v>-49869132</v>
      </c>
      <c r="H38" s="2">
        <f t="shared" si="3"/>
        <v>46477005</v>
      </c>
      <c r="I38" s="2">
        <f t="shared" si="3"/>
        <v>-507394</v>
      </c>
      <c r="J38" s="2">
        <f t="shared" si="3"/>
        <v>-3899521</v>
      </c>
      <c r="K38" s="2">
        <f t="shared" si="3"/>
        <v>4083181</v>
      </c>
      <c r="L38" s="2">
        <f t="shared" si="3"/>
        <v>-9335524</v>
      </c>
      <c r="M38" s="2">
        <f t="shared" si="3"/>
        <v>-5056067</v>
      </c>
      <c r="N38" s="2">
        <f t="shared" si="3"/>
        <v>-10308410</v>
      </c>
      <c r="O38" s="2">
        <f t="shared" si="3"/>
        <v>-772793</v>
      </c>
      <c r="P38" s="2">
        <f t="shared" si="3"/>
        <v>-4386314</v>
      </c>
      <c r="Q38" s="2">
        <f t="shared" si="3"/>
        <v>1133516</v>
      </c>
      <c r="R38" s="2">
        <f t="shared" si="3"/>
        <v>-4025591</v>
      </c>
      <c r="S38" s="2">
        <f t="shared" si="3"/>
        <v>-6346913</v>
      </c>
      <c r="T38" s="2">
        <f t="shared" si="3"/>
        <v>-6581600</v>
      </c>
      <c r="U38" s="2">
        <f t="shared" si="3"/>
        <v>8573151</v>
      </c>
      <c r="V38" s="2">
        <f t="shared" si="3"/>
        <v>-4355362</v>
      </c>
      <c r="W38" s="2">
        <f t="shared" si="3"/>
        <v>-22588884</v>
      </c>
      <c r="X38" s="2">
        <f t="shared" si="3"/>
        <v>-297847084</v>
      </c>
      <c r="Y38" s="2">
        <f t="shared" si="3"/>
        <v>275258200</v>
      </c>
      <c r="Z38" s="34">
        <f>+IF(X38&lt;&gt;0,+(Y38/X38)*100,0)</f>
        <v>-92.41594589524334</v>
      </c>
      <c r="AA38" s="35">
        <f>+AA17+AA27+AA36</f>
        <v>-297847084</v>
      </c>
    </row>
    <row r="39" spans="1:27" ht="12.75">
      <c r="A39" s="23" t="s">
        <v>59</v>
      </c>
      <c r="B39" s="17"/>
      <c r="C39" s="32">
        <v>805498</v>
      </c>
      <c r="D39" s="32"/>
      <c r="E39" s="33"/>
      <c r="F39" s="2"/>
      <c r="G39" s="2">
        <v>4492415</v>
      </c>
      <c r="H39" s="2">
        <f>+G40+H60</f>
        <v>-45376717</v>
      </c>
      <c r="I39" s="2">
        <f>+H40+I60</f>
        <v>1100288</v>
      </c>
      <c r="J39" s="2">
        <f>+G39</f>
        <v>4492415</v>
      </c>
      <c r="K39" s="2">
        <f>+I40+K60</f>
        <v>592894</v>
      </c>
      <c r="L39" s="2">
        <f>+K40+L60</f>
        <v>4676075</v>
      </c>
      <c r="M39" s="2">
        <f>+L40+M60</f>
        <v>-4659449</v>
      </c>
      <c r="N39" s="2">
        <f>+K39</f>
        <v>592894</v>
      </c>
      <c r="O39" s="2">
        <f>+M40+O60</f>
        <v>-9715516</v>
      </c>
      <c r="P39" s="2">
        <f>+O40+P60</f>
        <v>-10488309</v>
      </c>
      <c r="Q39" s="2">
        <f>+P40+Q60</f>
        <v>-14874623</v>
      </c>
      <c r="R39" s="2">
        <f>+O39</f>
        <v>-9715516</v>
      </c>
      <c r="S39" s="2">
        <f>+Q40+S60</f>
        <v>-13741107</v>
      </c>
      <c r="T39" s="2">
        <f>+S40+T60</f>
        <v>-20088020</v>
      </c>
      <c r="U39" s="2">
        <f>+T40+U60</f>
        <v>-26669620</v>
      </c>
      <c r="V39" s="2">
        <f>+S39</f>
        <v>-13741107</v>
      </c>
      <c r="W39" s="2">
        <f>+G39</f>
        <v>4492415</v>
      </c>
      <c r="X39" s="2"/>
      <c r="Y39" s="2">
        <f>+W39-X39</f>
        <v>4492415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-150986640</v>
      </c>
      <c r="D40" s="43">
        <f aca="true" t="shared" si="4" ref="D40:AA40">+D38+D39</f>
        <v>0</v>
      </c>
      <c r="E40" s="44">
        <f t="shared" si="4"/>
        <v>-298402117</v>
      </c>
      <c r="F40" s="45">
        <f t="shared" si="4"/>
        <v>-297847084</v>
      </c>
      <c r="G40" s="45">
        <f t="shared" si="4"/>
        <v>-45376717</v>
      </c>
      <c r="H40" s="45">
        <f t="shared" si="4"/>
        <v>1100288</v>
      </c>
      <c r="I40" s="45">
        <f t="shared" si="4"/>
        <v>592894</v>
      </c>
      <c r="J40" s="45">
        <f>+I40</f>
        <v>592894</v>
      </c>
      <c r="K40" s="45">
        <f t="shared" si="4"/>
        <v>4676075</v>
      </c>
      <c r="L40" s="45">
        <f t="shared" si="4"/>
        <v>-4659449</v>
      </c>
      <c r="M40" s="45">
        <f t="shared" si="4"/>
        <v>-9715516</v>
      </c>
      <c r="N40" s="45">
        <f>+M40</f>
        <v>-9715516</v>
      </c>
      <c r="O40" s="45">
        <f t="shared" si="4"/>
        <v>-10488309</v>
      </c>
      <c r="P40" s="45">
        <f t="shared" si="4"/>
        <v>-14874623</v>
      </c>
      <c r="Q40" s="45">
        <f t="shared" si="4"/>
        <v>-13741107</v>
      </c>
      <c r="R40" s="45">
        <f>+Q40</f>
        <v>-13741107</v>
      </c>
      <c r="S40" s="45">
        <f t="shared" si="4"/>
        <v>-20088020</v>
      </c>
      <c r="T40" s="45">
        <f t="shared" si="4"/>
        <v>-26669620</v>
      </c>
      <c r="U40" s="45">
        <f t="shared" si="4"/>
        <v>-18096469</v>
      </c>
      <c r="V40" s="45">
        <f>+U40</f>
        <v>-18096469</v>
      </c>
      <c r="W40" s="45">
        <f>+V40</f>
        <v>-18096469</v>
      </c>
      <c r="X40" s="45">
        <f t="shared" si="4"/>
        <v>-297847084</v>
      </c>
      <c r="Y40" s="45">
        <f t="shared" si="4"/>
        <v>279750615</v>
      </c>
      <c r="Z40" s="46">
        <f>+IF(X40&lt;&gt;0,+(Y40/X40)*100,0)</f>
        <v>-93.92424167563782</v>
      </c>
      <c r="AA40" s="47">
        <f t="shared" si="4"/>
        <v>-297847084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4492415</v>
      </c>
      <c r="J60">
        <v>4492415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80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>
        <v>26518905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26518905</v>
      </c>
      <c r="Y6" s="20">
        <v>-26518905</v>
      </c>
      <c r="Z6" s="21">
        <v>-100</v>
      </c>
      <c r="AA6" s="22">
        <v>26518905</v>
      </c>
    </row>
    <row r="7" spans="1:27" ht="12.75">
      <c r="A7" s="23" t="s">
        <v>34</v>
      </c>
      <c r="B7" s="17"/>
      <c r="C7" s="18"/>
      <c r="D7" s="18"/>
      <c r="E7" s="19">
        <v>20012406</v>
      </c>
      <c r="F7" s="20">
        <v>12619996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12619996</v>
      </c>
      <c r="Y7" s="20">
        <v>-12619996</v>
      </c>
      <c r="Z7" s="21">
        <v>-100</v>
      </c>
      <c r="AA7" s="22">
        <v>12619996</v>
      </c>
    </row>
    <row r="8" spans="1:27" ht="12.75">
      <c r="A8" s="23" t="s">
        <v>35</v>
      </c>
      <c r="B8" s="17"/>
      <c r="C8" s="18"/>
      <c r="D8" s="18"/>
      <c r="E8" s="19"/>
      <c r="F8" s="20">
        <v>3680079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3680079</v>
      </c>
      <c r="Y8" s="20">
        <v>-3680079</v>
      </c>
      <c r="Z8" s="21">
        <v>-100</v>
      </c>
      <c r="AA8" s="22">
        <v>3680079</v>
      </c>
    </row>
    <row r="9" spans="1:27" ht="12.75">
      <c r="A9" s="23" t="s">
        <v>36</v>
      </c>
      <c r="B9" s="17" t="s">
        <v>6</v>
      </c>
      <c r="C9" s="18"/>
      <c r="D9" s="18"/>
      <c r="E9" s="19">
        <v>15607753</v>
      </c>
      <c r="F9" s="20">
        <v>146442937</v>
      </c>
      <c r="G9" s="20"/>
      <c r="H9" s="20"/>
      <c r="I9" s="20"/>
      <c r="J9" s="20"/>
      <c r="K9" s="20"/>
      <c r="L9" s="20">
        <v>6000</v>
      </c>
      <c r="M9" s="20"/>
      <c r="N9" s="20">
        <v>6000</v>
      </c>
      <c r="O9" s="20"/>
      <c r="P9" s="20"/>
      <c r="Q9" s="20"/>
      <c r="R9" s="20"/>
      <c r="S9" s="20"/>
      <c r="T9" s="20"/>
      <c r="U9" s="20"/>
      <c r="V9" s="20"/>
      <c r="W9" s="20">
        <v>6000</v>
      </c>
      <c r="X9" s="20">
        <v>146442937</v>
      </c>
      <c r="Y9" s="20">
        <v>-146436937</v>
      </c>
      <c r="Z9" s="21">
        <v>-100</v>
      </c>
      <c r="AA9" s="22">
        <v>146442937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>
        <v>50198000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50198000</v>
      </c>
      <c r="Y10" s="20">
        <v>-50198000</v>
      </c>
      <c r="Z10" s="21">
        <v>-100</v>
      </c>
      <c r="AA10" s="22">
        <v>50198000</v>
      </c>
    </row>
    <row r="11" spans="1:27" ht="12.75">
      <c r="A11" s="23" t="s">
        <v>38</v>
      </c>
      <c r="B11" s="17"/>
      <c r="C11" s="18"/>
      <c r="D11" s="18"/>
      <c r="E11" s="19"/>
      <c r="F11" s="20">
        <v>19100000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19100000</v>
      </c>
      <c r="Y11" s="20">
        <v>-19100000</v>
      </c>
      <c r="Z11" s="21">
        <v>-100</v>
      </c>
      <c r="AA11" s="22">
        <v>19100000</v>
      </c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-116553337</v>
      </c>
      <c r="D14" s="18"/>
      <c r="E14" s="19">
        <v>-196618828</v>
      </c>
      <c r="F14" s="20">
        <v>-196800843</v>
      </c>
      <c r="G14" s="20">
        <v>-10391806</v>
      </c>
      <c r="H14" s="20"/>
      <c r="I14" s="20"/>
      <c r="J14" s="20">
        <v>-10391806</v>
      </c>
      <c r="K14" s="20">
        <v>-4063953</v>
      </c>
      <c r="L14" s="20">
        <v>-3691137</v>
      </c>
      <c r="M14" s="20">
        <v>-4589296</v>
      </c>
      <c r="N14" s="20">
        <v>-12344386</v>
      </c>
      <c r="O14" s="20">
        <v>-6829000</v>
      </c>
      <c r="P14" s="20">
        <v>-6641380</v>
      </c>
      <c r="Q14" s="20">
        <v>-10037196</v>
      </c>
      <c r="R14" s="20">
        <v>-23507576</v>
      </c>
      <c r="S14" s="20">
        <v>-5930860</v>
      </c>
      <c r="T14" s="20">
        <v>-6683336</v>
      </c>
      <c r="U14" s="20">
        <v>-14845597</v>
      </c>
      <c r="V14" s="20">
        <v>-27459793</v>
      </c>
      <c r="W14" s="20">
        <v>-73703561</v>
      </c>
      <c r="X14" s="20">
        <v>-196800843</v>
      </c>
      <c r="Y14" s="20">
        <v>123097282</v>
      </c>
      <c r="Z14" s="21">
        <v>-62.55</v>
      </c>
      <c r="AA14" s="22">
        <v>-196800843</v>
      </c>
    </row>
    <row r="15" spans="1:27" ht="12.75">
      <c r="A15" s="23" t="s">
        <v>42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>
        <v>-17</v>
      </c>
      <c r="P15" s="20"/>
      <c r="Q15" s="20"/>
      <c r="R15" s="20">
        <v>-17</v>
      </c>
      <c r="S15" s="20"/>
      <c r="T15" s="20"/>
      <c r="U15" s="20"/>
      <c r="V15" s="20"/>
      <c r="W15" s="20">
        <v>-17</v>
      </c>
      <c r="X15" s="20"/>
      <c r="Y15" s="20">
        <v>-17</v>
      </c>
      <c r="Z15" s="21"/>
      <c r="AA15" s="22"/>
    </row>
    <row r="16" spans="1:27" ht="12.75">
      <c r="A16" s="23" t="s">
        <v>43</v>
      </c>
      <c r="B16" s="17" t="s">
        <v>6</v>
      </c>
      <c r="C16" s="18">
        <v>-17890</v>
      </c>
      <c r="D16" s="18"/>
      <c r="E16" s="19">
        <v>-1989500</v>
      </c>
      <c r="F16" s="20">
        <v>-2548032</v>
      </c>
      <c r="G16" s="20">
        <v>-7160</v>
      </c>
      <c r="H16" s="20"/>
      <c r="I16" s="20"/>
      <c r="J16" s="20">
        <v>-7160</v>
      </c>
      <c r="K16" s="20"/>
      <c r="L16" s="20">
        <v>-747267</v>
      </c>
      <c r="M16" s="20">
        <v>-13952</v>
      </c>
      <c r="N16" s="20">
        <v>-761219</v>
      </c>
      <c r="O16" s="20">
        <v>-208202</v>
      </c>
      <c r="P16" s="20">
        <v>-321128</v>
      </c>
      <c r="Q16" s="20">
        <v>-8703</v>
      </c>
      <c r="R16" s="20">
        <v>-538033</v>
      </c>
      <c r="S16" s="20">
        <v>4315</v>
      </c>
      <c r="T16" s="20">
        <v>-12926</v>
      </c>
      <c r="U16" s="20">
        <v>-54497</v>
      </c>
      <c r="V16" s="20">
        <v>-63108</v>
      </c>
      <c r="W16" s="20">
        <v>-1369520</v>
      </c>
      <c r="X16" s="20">
        <v>-2548032</v>
      </c>
      <c r="Y16" s="20">
        <v>1178512</v>
      </c>
      <c r="Z16" s="21">
        <v>-46.25</v>
      </c>
      <c r="AA16" s="22">
        <v>-2548032</v>
      </c>
    </row>
    <row r="17" spans="1:27" ht="12.75">
      <c r="A17" s="24" t="s">
        <v>44</v>
      </c>
      <c r="B17" s="25"/>
      <c r="C17" s="26">
        <f aca="true" t="shared" si="0" ref="C17:Y17">SUM(C6:C16)</f>
        <v>-116571227</v>
      </c>
      <c r="D17" s="26">
        <f>SUM(D6:D16)</f>
        <v>0</v>
      </c>
      <c r="E17" s="27">
        <f t="shared" si="0"/>
        <v>-162988169</v>
      </c>
      <c r="F17" s="28">
        <f t="shared" si="0"/>
        <v>59211042</v>
      </c>
      <c r="G17" s="28">
        <f t="shared" si="0"/>
        <v>-10398966</v>
      </c>
      <c r="H17" s="28">
        <f t="shared" si="0"/>
        <v>0</v>
      </c>
      <c r="I17" s="28">
        <f t="shared" si="0"/>
        <v>0</v>
      </c>
      <c r="J17" s="28">
        <f t="shared" si="0"/>
        <v>-10398966</v>
      </c>
      <c r="K17" s="28">
        <f t="shared" si="0"/>
        <v>-4063953</v>
      </c>
      <c r="L17" s="28">
        <f t="shared" si="0"/>
        <v>-4432404</v>
      </c>
      <c r="M17" s="28">
        <f t="shared" si="0"/>
        <v>-4603248</v>
      </c>
      <c r="N17" s="28">
        <f t="shared" si="0"/>
        <v>-13099605</v>
      </c>
      <c r="O17" s="28">
        <f t="shared" si="0"/>
        <v>-7037219</v>
      </c>
      <c r="P17" s="28">
        <f t="shared" si="0"/>
        <v>-6962508</v>
      </c>
      <c r="Q17" s="28">
        <f t="shared" si="0"/>
        <v>-10045899</v>
      </c>
      <c r="R17" s="28">
        <f t="shared" si="0"/>
        <v>-24045626</v>
      </c>
      <c r="S17" s="28">
        <f t="shared" si="0"/>
        <v>-5926545</v>
      </c>
      <c r="T17" s="28">
        <f t="shared" si="0"/>
        <v>-6696262</v>
      </c>
      <c r="U17" s="28">
        <f t="shared" si="0"/>
        <v>-14900094</v>
      </c>
      <c r="V17" s="28">
        <f t="shared" si="0"/>
        <v>-27522901</v>
      </c>
      <c r="W17" s="28">
        <f t="shared" si="0"/>
        <v>-75067098</v>
      </c>
      <c r="X17" s="28">
        <f t="shared" si="0"/>
        <v>59211042</v>
      </c>
      <c r="Y17" s="28">
        <f t="shared" si="0"/>
        <v>-134278140</v>
      </c>
      <c r="Z17" s="29">
        <f>+IF(X17&lt;&gt;0,+(Y17/X17)*100,0)</f>
        <v>-226.77888357377665</v>
      </c>
      <c r="AA17" s="30">
        <f>SUM(AA6:AA16)</f>
        <v>59211042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-15300802</v>
      </c>
      <c r="D33" s="18"/>
      <c r="E33" s="19">
        <v>14722441</v>
      </c>
      <c r="F33" s="20">
        <v>492074</v>
      </c>
      <c r="G33" s="20"/>
      <c r="H33" s="36"/>
      <c r="I33" s="36"/>
      <c r="J33" s="36"/>
      <c r="K33" s="20"/>
      <c r="L33" s="20">
        <v>1352893</v>
      </c>
      <c r="M33" s="20">
        <v>-1220620</v>
      </c>
      <c r="N33" s="20">
        <v>132273</v>
      </c>
      <c r="O33" s="36">
        <v>4563481</v>
      </c>
      <c r="P33" s="36">
        <v>-4695754</v>
      </c>
      <c r="Q33" s="36">
        <v>-1402574</v>
      </c>
      <c r="R33" s="20">
        <v>-1534847</v>
      </c>
      <c r="S33" s="20">
        <v>1402574</v>
      </c>
      <c r="T33" s="20">
        <v>18330</v>
      </c>
      <c r="U33" s="20">
        <v>-44160</v>
      </c>
      <c r="V33" s="36">
        <v>1376744</v>
      </c>
      <c r="W33" s="36">
        <v>-25830</v>
      </c>
      <c r="X33" s="36">
        <v>15214515</v>
      </c>
      <c r="Y33" s="20">
        <v>-15240345</v>
      </c>
      <c r="Z33" s="21">
        <v>-100.17</v>
      </c>
      <c r="AA33" s="22">
        <v>492074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-15300802</v>
      </c>
      <c r="D36" s="26">
        <f>SUM(D31:D35)</f>
        <v>0</v>
      </c>
      <c r="E36" s="27">
        <f t="shared" si="2"/>
        <v>14722441</v>
      </c>
      <c r="F36" s="28">
        <f t="shared" si="2"/>
        <v>492074</v>
      </c>
      <c r="G36" s="28">
        <f t="shared" si="2"/>
        <v>0</v>
      </c>
      <c r="H36" s="28">
        <f t="shared" si="2"/>
        <v>0</v>
      </c>
      <c r="I36" s="28">
        <f t="shared" si="2"/>
        <v>0</v>
      </c>
      <c r="J36" s="28">
        <f t="shared" si="2"/>
        <v>0</v>
      </c>
      <c r="K36" s="28">
        <f t="shared" si="2"/>
        <v>0</v>
      </c>
      <c r="L36" s="28">
        <f t="shared" si="2"/>
        <v>1352893</v>
      </c>
      <c r="M36" s="28">
        <f t="shared" si="2"/>
        <v>-1220620</v>
      </c>
      <c r="N36" s="28">
        <f t="shared" si="2"/>
        <v>132273</v>
      </c>
      <c r="O36" s="28">
        <f t="shared" si="2"/>
        <v>4563481</v>
      </c>
      <c r="P36" s="28">
        <f t="shared" si="2"/>
        <v>-4695754</v>
      </c>
      <c r="Q36" s="28">
        <f t="shared" si="2"/>
        <v>-1402574</v>
      </c>
      <c r="R36" s="28">
        <f t="shared" si="2"/>
        <v>-1534847</v>
      </c>
      <c r="S36" s="28">
        <f t="shared" si="2"/>
        <v>1402574</v>
      </c>
      <c r="T36" s="28">
        <f t="shared" si="2"/>
        <v>18330</v>
      </c>
      <c r="U36" s="28">
        <f t="shared" si="2"/>
        <v>-44160</v>
      </c>
      <c r="V36" s="28">
        <f t="shared" si="2"/>
        <v>1376744</v>
      </c>
      <c r="W36" s="28">
        <f t="shared" si="2"/>
        <v>-25830</v>
      </c>
      <c r="X36" s="28">
        <f t="shared" si="2"/>
        <v>15214515</v>
      </c>
      <c r="Y36" s="28">
        <f t="shared" si="2"/>
        <v>-15240345</v>
      </c>
      <c r="Z36" s="29">
        <f>+IF(X36&lt;&gt;0,+(Y36/X36)*100,0)</f>
        <v>-100.1697720893502</v>
      </c>
      <c r="AA36" s="30">
        <f>SUM(AA31:AA35)</f>
        <v>492074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-131872029</v>
      </c>
      <c r="D38" s="32">
        <f>+D17+D27+D36</f>
        <v>0</v>
      </c>
      <c r="E38" s="33">
        <f t="shared" si="3"/>
        <v>-148265728</v>
      </c>
      <c r="F38" s="2">
        <f t="shared" si="3"/>
        <v>59703116</v>
      </c>
      <c r="G38" s="2">
        <f t="shared" si="3"/>
        <v>-10398966</v>
      </c>
      <c r="H38" s="2">
        <f t="shared" si="3"/>
        <v>0</v>
      </c>
      <c r="I38" s="2">
        <f t="shared" si="3"/>
        <v>0</v>
      </c>
      <c r="J38" s="2">
        <f t="shared" si="3"/>
        <v>-10398966</v>
      </c>
      <c r="K38" s="2">
        <f t="shared" si="3"/>
        <v>-4063953</v>
      </c>
      <c r="L38" s="2">
        <f t="shared" si="3"/>
        <v>-3079511</v>
      </c>
      <c r="M38" s="2">
        <f t="shared" si="3"/>
        <v>-5823868</v>
      </c>
      <c r="N38" s="2">
        <f t="shared" si="3"/>
        <v>-12967332</v>
      </c>
      <c r="O38" s="2">
        <f t="shared" si="3"/>
        <v>-2473738</v>
      </c>
      <c r="P38" s="2">
        <f t="shared" si="3"/>
        <v>-11658262</v>
      </c>
      <c r="Q38" s="2">
        <f t="shared" si="3"/>
        <v>-11448473</v>
      </c>
      <c r="R38" s="2">
        <f t="shared" si="3"/>
        <v>-25580473</v>
      </c>
      <c r="S38" s="2">
        <f t="shared" si="3"/>
        <v>-4523971</v>
      </c>
      <c r="T38" s="2">
        <f t="shared" si="3"/>
        <v>-6677932</v>
      </c>
      <c r="U38" s="2">
        <f t="shared" si="3"/>
        <v>-14944254</v>
      </c>
      <c r="V38" s="2">
        <f t="shared" si="3"/>
        <v>-26146157</v>
      </c>
      <c r="W38" s="2">
        <f t="shared" si="3"/>
        <v>-75092928</v>
      </c>
      <c r="X38" s="2">
        <f t="shared" si="3"/>
        <v>74425557</v>
      </c>
      <c r="Y38" s="2">
        <f t="shared" si="3"/>
        <v>-149518485</v>
      </c>
      <c r="Z38" s="34">
        <f>+IF(X38&lt;&gt;0,+(Y38/X38)*100,0)</f>
        <v>-200.89669600994725</v>
      </c>
      <c r="AA38" s="35">
        <f>+AA17+AA27+AA36</f>
        <v>59703116</v>
      </c>
    </row>
    <row r="39" spans="1:27" ht="12.75">
      <c r="A39" s="23" t="s">
        <v>59</v>
      </c>
      <c r="B39" s="17"/>
      <c r="C39" s="32">
        <v>246867887</v>
      </c>
      <c r="D39" s="32"/>
      <c r="E39" s="33"/>
      <c r="F39" s="2">
        <v>246870454</v>
      </c>
      <c r="G39" s="2"/>
      <c r="H39" s="2">
        <f>+G40+H60</f>
        <v>-10398966</v>
      </c>
      <c r="I39" s="2">
        <f>+H40+I60</f>
        <v>-10398966</v>
      </c>
      <c r="J39" s="2">
        <f>+G39</f>
        <v>0</v>
      </c>
      <c r="K39" s="2">
        <f>+I40+K60</f>
        <v>-10398966</v>
      </c>
      <c r="L39" s="2">
        <f>+K40+L60</f>
        <v>-14462919</v>
      </c>
      <c r="M39" s="2">
        <f>+L40+M60</f>
        <v>-17542430</v>
      </c>
      <c r="N39" s="2">
        <f>+K39</f>
        <v>-10398966</v>
      </c>
      <c r="O39" s="2">
        <f>+M40+O60</f>
        <v>-23366298</v>
      </c>
      <c r="P39" s="2">
        <f>+O40+P60</f>
        <v>-25840036</v>
      </c>
      <c r="Q39" s="2">
        <f>+P40+Q60</f>
        <v>-37498298</v>
      </c>
      <c r="R39" s="2">
        <f>+O39</f>
        <v>-23366298</v>
      </c>
      <c r="S39" s="2">
        <f>+Q40+S60</f>
        <v>-48946771</v>
      </c>
      <c r="T39" s="2">
        <f>+S40+T60</f>
        <v>-53470742</v>
      </c>
      <c r="U39" s="2">
        <f>+T40+U60</f>
        <v>-60148674</v>
      </c>
      <c r="V39" s="2">
        <f>+S39</f>
        <v>-48946771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>
        <v>246870454</v>
      </c>
    </row>
    <row r="40" spans="1:27" ht="12.75">
      <c r="A40" s="41" t="s">
        <v>61</v>
      </c>
      <c r="B40" s="42" t="s">
        <v>60</v>
      </c>
      <c r="C40" s="43">
        <f>+C38+C39</f>
        <v>114995858</v>
      </c>
      <c r="D40" s="43">
        <f aca="true" t="shared" si="4" ref="D40:AA40">+D38+D39</f>
        <v>0</v>
      </c>
      <c r="E40" s="44">
        <f t="shared" si="4"/>
        <v>-148265728</v>
      </c>
      <c r="F40" s="45">
        <f t="shared" si="4"/>
        <v>306573570</v>
      </c>
      <c r="G40" s="45">
        <f t="shared" si="4"/>
        <v>-10398966</v>
      </c>
      <c r="H40" s="45">
        <f t="shared" si="4"/>
        <v>-10398966</v>
      </c>
      <c r="I40" s="45">
        <f t="shared" si="4"/>
        <v>-10398966</v>
      </c>
      <c r="J40" s="45">
        <f>+I40</f>
        <v>-10398966</v>
      </c>
      <c r="K40" s="45">
        <f t="shared" si="4"/>
        <v>-14462919</v>
      </c>
      <c r="L40" s="45">
        <f t="shared" si="4"/>
        <v>-17542430</v>
      </c>
      <c r="M40" s="45">
        <f t="shared" si="4"/>
        <v>-23366298</v>
      </c>
      <c r="N40" s="45">
        <f>+M40</f>
        <v>-23366298</v>
      </c>
      <c r="O40" s="45">
        <f t="shared" si="4"/>
        <v>-25840036</v>
      </c>
      <c r="P40" s="45">
        <f t="shared" si="4"/>
        <v>-37498298</v>
      </c>
      <c r="Q40" s="45">
        <f t="shared" si="4"/>
        <v>-48946771</v>
      </c>
      <c r="R40" s="45">
        <f>+Q40</f>
        <v>-48946771</v>
      </c>
      <c r="S40" s="45">
        <f t="shared" si="4"/>
        <v>-53470742</v>
      </c>
      <c r="T40" s="45">
        <f t="shared" si="4"/>
        <v>-60148674</v>
      </c>
      <c r="U40" s="45">
        <f t="shared" si="4"/>
        <v>-75092928</v>
      </c>
      <c r="V40" s="45">
        <f>+U40</f>
        <v>-75092928</v>
      </c>
      <c r="W40" s="45">
        <f>+V40</f>
        <v>-75092928</v>
      </c>
      <c r="X40" s="45">
        <f t="shared" si="4"/>
        <v>74425557</v>
      </c>
      <c r="Y40" s="45">
        <f t="shared" si="4"/>
        <v>-149518485</v>
      </c>
      <c r="Z40" s="46">
        <f>+IF(X40&lt;&gt;0,+(Y40/X40)*100,0)</f>
        <v>-200.89669600994725</v>
      </c>
      <c r="AA40" s="47">
        <f t="shared" si="4"/>
        <v>306573570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10755724</v>
      </c>
      <c r="D6" s="18"/>
      <c r="E6" s="19">
        <v>5890782</v>
      </c>
      <c r="F6" s="20">
        <v>5893782</v>
      </c>
      <c r="G6" s="20">
        <v>193204</v>
      </c>
      <c r="H6" s="20">
        <v>7442</v>
      </c>
      <c r="I6" s="20">
        <v>43142</v>
      </c>
      <c r="J6" s="20">
        <v>243788</v>
      </c>
      <c r="K6" s="20">
        <v>2229573</v>
      </c>
      <c r="L6" s="20">
        <v>224411</v>
      </c>
      <c r="M6" s="20">
        <v>1890840</v>
      </c>
      <c r="N6" s="20">
        <v>4344824</v>
      </c>
      <c r="O6" s="20">
        <v>15817</v>
      </c>
      <c r="P6" s="20">
        <v>736920</v>
      </c>
      <c r="Q6" s="20">
        <v>827629</v>
      </c>
      <c r="R6" s="20">
        <v>1580366</v>
      </c>
      <c r="S6" s="20">
        <v>403600</v>
      </c>
      <c r="T6" s="20">
        <v>446508</v>
      </c>
      <c r="U6" s="20">
        <v>1186383</v>
      </c>
      <c r="V6" s="20">
        <v>2036491</v>
      </c>
      <c r="W6" s="20">
        <v>8205469</v>
      </c>
      <c r="X6" s="20">
        <v>5893782</v>
      </c>
      <c r="Y6" s="20">
        <v>2311687</v>
      </c>
      <c r="Z6" s="21">
        <v>39.22</v>
      </c>
      <c r="AA6" s="22">
        <v>5893782</v>
      </c>
    </row>
    <row r="7" spans="1:27" ht="12.75">
      <c r="A7" s="23" t="s">
        <v>34</v>
      </c>
      <c r="B7" s="17"/>
      <c r="C7" s="18">
        <v>238595</v>
      </c>
      <c r="D7" s="18"/>
      <c r="E7" s="19"/>
      <c r="F7" s="20"/>
      <c r="G7" s="20">
        <v>17857</v>
      </c>
      <c r="H7" s="20"/>
      <c r="I7" s="20">
        <v>19264</v>
      </c>
      <c r="J7" s="20">
        <v>37121</v>
      </c>
      <c r="K7" s="20">
        <v>6349</v>
      </c>
      <c r="L7" s="20">
        <v>2365</v>
      </c>
      <c r="M7" s="20">
        <v>12494</v>
      </c>
      <c r="N7" s="20">
        <v>21208</v>
      </c>
      <c r="O7" s="20">
        <v>177</v>
      </c>
      <c r="P7" s="20">
        <v>3151</v>
      </c>
      <c r="Q7" s="20">
        <v>8611</v>
      </c>
      <c r="R7" s="20">
        <v>11939</v>
      </c>
      <c r="S7" s="20">
        <v>2895</v>
      </c>
      <c r="T7" s="20">
        <v>3337</v>
      </c>
      <c r="U7" s="20">
        <v>22790</v>
      </c>
      <c r="V7" s="20">
        <v>29022</v>
      </c>
      <c r="W7" s="20">
        <v>99290</v>
      </c>
      <c r="X7" s="20"/>
      <c r="Y7" s="20">
        <v>99290</v>
      </c>
      <c r="Z7" s="21"/>
      <c r="AA7" s="22"/>
    </row>
    <row r="8" spans="1:27" ht="12.75">
      <c r="A8" s="23" t="s">
        <v>35</v>
      </c>
      <c r="B8" s="17"/>
      <c r="C8" s="18">
        <v>206662383</v>
      </c>
      <c r="D8" s="18"/>
      <c r="E8" s="19">
        <v>621211</v>
      </c>
      <c r="F8" s="20">
        <v>1278024</v>
      </c>
      <c r="G8" s="20">
        <v>8788</v>
      </c>
      <c r="H8" s="20">
        <v>67056</v>
      </c>
      <c r="I8" s="20">
        <v>5456761</v>
      </c>
      <c r="J8" s="20">
        <v>5532605</v>
      </c>
      <c r="K8" s="20">
        <v>72848</v>
      </c>
      <c r="L8" s="20">
        <v>84659</v>
      </c>
      <c r="M8" s="20">
        <v>73925</v>
      </c>
      <c r="N8" s="20">
        <v>231432</v>
      </c>
      <c r="O8" s="20">
        <v>75592</v>
      </c>
      <c r="P8" s="20">
        <v>46295</v>
      </c>
      <c r="Q8" s="20">
        <v>79569</v>
      </c>
      <c r="R8" s="20">
        <v>201456</v>
      </c>
      <c r="S8" s="20">
        <v>15037607</v>
      </c>
      <c r="T8" s="20">
        <v>133963</v>
      </c>
      <c r="U8" s="20">
        <v>40718708</v>
      </c>
      <c r="V8" s="20">
        <v>55890278</v>
      </c>
      <c r="W8" s="20">
        <v>61855771</v>
      </c>
      <c r="X8" s="20">
        <v>1278024</v>
      </c>
      <c r="Y8" s="20">
        <v>60577747</v>
      </c>
      <c r="Z8" s="21">
        <v>4739.95</v>
      </c>
      <c r="AA8" s="22">
        <v>1278024</v>
      </c>
    </row>
    <row r="9" spans="1:27" ht="12.75">
      <c r="A9" s="23" t="s">
        <v>36</v>
      </c>
      <c r="B9" s="17" t="s">
        <v>6</v>
      </c>
      <c r="C9" s="18">
        <v>278438823</v>
      </c>
      <c r="D9" s="18"/>
      <c r="E9" s="19">
        <v>192905730</v>
      </c>
      <c r="F9" s="20">
        <v>191945730</v>
      </c>
      <c r="G9" s="20">
        <v>70189672</v>
      </c>
      <c r="H9" s="20">
        <v>2877000</v>
      </c>
      <c r="I9" s="20"/>
      <c r="J9" s="20">
        <v>73066672</v>
      </c>
      <c r="K9" s="20">
        <v>1165926</v>
      </c>
      <c r="L9" s="20">
        <v>7031008</v>
      </c>
      <c r="M9" s="20">
        <v>55227498</v>
      </c>
      <c r="N9" s="20">
        <v>63424432</v>
      </c>
      <c r="O9" s="20">
        <v>6135276</v>
      </c>
      <c r="P9" s="20">
        <v>2103372</v>
      </c>
      <c r="Q9" s="20">
        <v>42822031</v>
      </c>
      <c r="R9" s="20">
        <v>51060679</v>
      </c>
      <c r="S9" s="20">
        <v>902352</v>
      </c>
      <c r="T9" s="20">
        <v>960000</v>
      </c>
      <c r="U9" s="20"/>
      <c r="V9" s="20">
        <v>1862352</v>
      </c>
      <c r="W9" s="20">
        <v>189414135</v>
      </c>
      <c r="X9" s="20">
        <v>191945730</v>
      </c>
      <c r="Y9" s="20">
        <v>-2531595</v>
      </c>
      <c r="Z9" s="21">
        <v>-1.32</v>
      </c>
      <c r="AA9" s="22">
        <v>191945730</v>
      </c>
    </row>
    <row r="10" spans="1:27" ht="12.75">
      <c r="A10" s="23" t="s">
        <v>37</v>
      </c>
      <c r="B10" s="17" t="s">
        <v>6</v>
      </c>
      <c r="C10" s="18">
        <v>87642219</v>
      </c>
      <c r="D10" s="18"/>
      <c r="E10" s="19">
        <v>49422000</v>
      </c>
      <c r="F10" s="20">
        <v>49422000</v>
      </c>
      <c r="G10" s="20">
        <v>25000000</v>
      </c>
      <c r="H10" s="20"/>
      <c r="I10" s="20"/>
      <c r="J10" s="20">
        <v>25000000</v>
      </c>
      <c r="K10" s="20"/>
      <c r="L10" s="20">
        <v>7575000</v>
      </c>
      <c r="M10" s="20">
        <v>15000000</v>
      </c>
      <c r="N10" s="20">
        <v>22575000</v>
      </c>
      <c r="O10" s="20"/>
      <c r="P10" s="20">
        <v>6000000</v>
      </c>
      <c r="Q10" s="20"/>
      <c r="R10" s="20">
        <v>6000000</v>
      </c>
      <c r="S10" s="20">
        <v>17422000</v>
      </c>
      <c r="T10" s="20"/>
      <c r="U10" s="20"/>
      <c r="V10" s="20">
        <v>17422000</v>
      </c>
      <c r="W10" s="20">
        <v>70997000</v>
      </c>
      <c r="X10" s="20">
        <v>49422000</v>
      </c>
      <c r="Y10" s="20">
        <v>21575000</v>
      </c>
      <c r="Z10" s="21">
        <v>43.65</v>
      </c>
      <c r="AA10" s="22">
        <v>49422000</v>
      </c>
    </row>
    <row r="11" spans="1:27" ht="12.75">
      <c r="A11" s="23" t="s">
        <v>38</v>
      </c>
      <c r="B11" s="17"/>
      <c r="C11" s="18"/>
      <c r="D11" s="18"/>
      <c r="E11" s="19">
        <v>1011240</v>
      </c>
      <c r="F11" s="20">
        <v>511240</v>
      </c>
      <c r="G11" s="20"/>
      <c r="H11" s="20"/>
      <c r="I11" s="20"/>
      <c r="J11" s="20"/>
      <c r="K11" s="20"/>
      <c r="L11" s="20"/>
      <c r="M11" s="20"/>
      <c r="N11" s="20"/>
      <c r="O11" s="20"/>
      <c r="P11" s="20">
        <v>398426</v>
      </c>
      <c r="Q11" s="20"/>
      <c r="R11" s="20">
        <v>398426</v>
      </c>
      <c r="S11" s="20"/>
      <c r="T11" s="20"/>
      <c r="U11" s="20">
        <v>81259</v>
      </c>
      <c r="V11" s="20">
        <v>81259</v>
      </c>
      <c r="W11" s="20">
        <v>479685</v>
      </c>
      <c r="X11" s="20">
        <v>511240</v>
      </c>
      <c r="Y11" s="20">
        <v>-31555</v>
      </c>
      <c r="Z11" s="21">
        <v>-6.17</v>
      </c>
      <c r="AA11" s="22">
        <v>511240</v>
      </c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-151547667</v>
      </c>
      <c r="D14" s="18"/>
      <c r="E14" s="19">
        <v>-191547722</v>
      </c>
      <c r="F14" s="20">
        <v>-195516329</v>
      </c>
      <c r="G14" s="20">
        <v>-3274899</v>
      </c>
      <c r="H14" s="20">
        <v>-12665939</v>
      </c>
      <c r="I14" s="20">
        <v>-25458850</v>
      </c>
      <c r="J14" s="20">
        <v>-41399688</v>
      </c>
      <c r="K14" s="20">
        <v>-13189614</v>
      </c>
      <c r="L14" s="20">
        <v>-18896457</v>
      </c>
      <c r="M14" s="20">
        <v>-12364063</v>
      </c>
      <c r="N14" s="20">
        <v>-44450134</v>
      </c>
      <c r="O14" s="20">
        <v>-22596291</v>
      </c>
      <c r="P14" s="20">
        <v>-13741564</v>
      </c>
      <c r="Q14" s="20">
        <v>-12968424</v>
      </c>
      <c r="R14" s="20">
        <v>-49306279</v>
      </c>
      <c r="S14" s="20">
        <v>-11791090</v>
      </c>
      <c r="T14" s="20">
        <v>-12961894</v>
      </c>
      <c r="U14" s="20">
        <v>-27472681</v>
      </c>
      <c r="V14" s="20">
        <v>-52225665</v>
      </c>
      <c r="W14" s="20">
        <v>-187381766</v>
      </c>
      <c r="X14" s="20">
        <v>-195516329</v>
      </c>
      <c r="Y14" s="20">
        <v>8134563</v>
      </c>
      <c r="Z14" s="21">
        <v>-4.16</v>
      </c>
      <c r="AA14" s="22">
        <v>-195516329</v>
      </c>
    </row>
    <row r="15" spans="1:27" ht="12.75">
      <c r="A15" s="23" t="s">
        <v>42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432190077</v>
      </c>
      <c r="D17" s="26">
        <f>SUM(D6:D16)</f>
        <v>0</v>
      </c>
      <c r="E17" s="27">
        <f t="shared" si="0"/>
        <v>58303241</v>
      </c>
      <c r="F17" s="28">
        <f t="shared" si="0"/>
        <v>53534447</v>
      </c>
      <c r="G17" s="28">
        <f t="shared" si="0"/>
        <v>92134622</v>
      </c>
      <c r="H17" s="28">
        <f t="shared" si="0"/>
        <v>-9714441</v>
      </c>
      <c r="I17" s="28">
        <f t="shared" si="0"/>
        <v>-19939683</v>
      </c>
      <c r="J17" s="28">
        <f t="shared" si="0"/>
        <v>62480498</v>
      </c>
      <c r="K17" s="28">
        <f t="shared" si="0"/>
        <v>-9714918</v>
      </c>
      <c r="L17" s="28">
        <f t="shared" si="0"/>
        <v>-3979014</v>
      </c>
      <c r="M17" s="28">
        <f t="shared" si="0"/>
        <v>59840694</v>
      </c>
      <c r="N17" s="28">
        <f t="shared" si="0"/>
        <v>46146762</v>
      </c>
      <c r="O17" s="28">
        <f t="shared" si="0"/>
        <v>-16369429</v>
      </c>
      <c r="P17" s="28">
        <f t="shared" si="0"/>
        <v>-4453400</v>
      </c>
      <c r="Q17" s="28">
        <f t="shared" si="0"/>
        <v>30769416</v>
      </c>
      <c r="R17" s="28">
        <f t="shared" si="0"/>
        <v>9946587</v>
      </c>
      <c r="S17" s="28">
        <f t="shared" si="0"/>
        <v>21977364</v>
      </c>
      <c r="T17" s="28">
        <f t="shared" si="0"/>
        <v>-11418086</v>
      </c>
      <c r="U17" s="28">
        <f t="shared" si="0"/>
        <v>14536459</v>
      </c>
      <c r="V17" s="28">
        <f t="shared" si="0"/>
        <v>25095737</v>
      </c>
      <c r="W17" s="28">
        <f t="shared" si="0"/>
        <v>143669584</v>
      </c>
      <c r="X17" s="28">
        <f t="shared" si="0"/>
        <v>53534447</v>
      </c>
      <c r="Y17" s="28">
        <f t="shared" si="0"/>
        <v>90135137</v>
      </c>
      <c r="Z17" s="29">
        <f>+IF(X17&lt;&gt;0,+(Y17/X17)*100,0)</f>
        <v>168.36848431440788</v>
      </c>
      <c r="AA17" s="30">
        <f>SUM(AA6:AA16)</f>
        <v>53534447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-82065412</v>
      </c>
      <c r="D26" s="18"/>
      <c r="E26" s="19">
        <v>-60770313</v>
      </c>
      <c r="F26" s="20">
        <v>-59661614</v>
      </c>
      <c r="G26" s="20">
        <v>-4276061</v>
      </c>
      <c r="H26" s="20">
        <v>-4090486</v>
      </c>
      <c r="I26" s="20">
        <v>-2182709</v>
      </c>
      <c r="J26" s="20">
        <v>-10549256</v>
      </c>
      <c r="K26" s="20">
        <v>-4380643</v>
      </c>
      <c r="L26" s="20">
        <v>-6774450</v>
      </c>
      <c r="M26" s="20">
        <v>-2298175</v>
      </c>
      <c r="N26" s="20">
        <v>-13453268</v>
      </c>
      <c r="O26" s="20">
        <v>-335790</v>
      </c>
      <c r="P26" s="20">
        <v>-8074665</v>
      </c>
      <c r="Q26" s="20">
        <v>-2128036</v>
      </c>
      <c r="R26" s="20">
        <v>-10538491</v>
      </c>
      <c r="S26" s="20">
        <v>-1982975</v>
      </c>
      <c r="T26" s="20">
        <v>-4041112</v>
      </c>
      <c r="U26" s="20">
        <v>-12880857</v>
      </c>
      <c r="V26" s="20">
        <v>-18904944</v>
      </c>
      <c r="W26" s="20">
        <v>-53445959</v>
      </c>
      <c r="X26" s="20">
        <v>-59661614</v>
      </c>
      <c r="Y26" s="20">
        <v>6215655</v>
      </c>
      <c r="Z26" s="21">
        <v>-10.42</v>
      </c>
      <c r="AA26" s="22">
        <v>-59661614</v>
      </c>
    </row>
    <row r="27" spans="1:27" ht="12.75">
      <c r="A27" s="24" t="s">
        <v>51</v>
      </c>
      <c r="B27" s="25"/>
      <c r="C27" s="26">
        <f aca="true" t="shared" si="1" ref="C27:Y27">SUM(C21:C26)</f>
        <v>-82065412</v>
      </c>
      <c r="D27" s="26">
        <f>SUM(D21:D26)</f>
        <v>0</v>
      </c>
      <c r="E27" s="27">
        <f t="shared" si="1"/>
        <v>-60770313</v>
      </c>
      <c r="F27" s="28">
        <f t="shared" si="1"/>
        <v>-59661614</v>
      </c>
      <c r="G27" s="28">
        <f t="shared" si="1"/>
        <v>-4276061</v>
      </c>
      <c r="H27" s="28">
        <f t="shared" si="1"/>
        <v>-4090486</v>
      </c>
      <c r="I27" s="28">
        <f t="shared" si="1"/>
        <v>-2182709</v>
      </c>
      <c r="J27" s="28">
        <f t="shared" si="1"/>
        <v>-10549256</v>
      </c>
      <c r="K27" s="28">
        <f t="shared" si="1"/>
        <v>-4380643</v>
      </c>
      <c r="L27" s="28">
        <f t="shared" si="1"/>
        <v>-6774450</v>
      </c>
      <c r="M27" s="28">
        <f t="shared" si="1"/>
        <v>-2298175</v>
      </c>
      <c r="N27" s="28">
        <f t="shared" si="1"/>
        <v>-13453268</v>
      </c>
      <c r="O27" s="28">
        <f t="shared" si="1"/>
        <v>-335790</v>
      </c>
      <c r="P27" s="28">
        <f t="shared" si="1"/>
        <v>-8074665</v>
      </c>
      <c r="Q27" s="28">
        <f t="shared" si="1"/>
        <v>-2128036</v>
      </c>
      <c r="R27" s="28">
        <f t="shared" si="1"/>
        <v>-10538491</v>
      </c>
      <c r="S27" s="28">
        <f t="shared" si="1"/>
        <v>-1982975</v>
      </c>
      <c r="T27" s="28">
        <f t="shared" si="1"/>
        <v>-4041112</v>
      </c>
      <c r="U27" s="28">
        <f t="shared" si="1"/>
        <v>-12880857</v>
      </c>
      <c r="V27" s="28">
        <f t="shared" si="1"/>
        <v>-18904944</v>
      </c>
      <c r="W27" s="28">
        <f t="shared" si="1"/>
        <v>-53445959</v>
      </c>
      <c r="X27" s="28">
        <f t="shared" si="1"/>
        <v>-59661614</v>
      </c>
      <c r="Y27" s="28">
        <f t="shared" si="1"/>
        <v>6215655</v>
      </c>
      <c r="Z27" s="29">
        <f>+IF(X27&lt;&gt;0,+(Y27/X27)*100,0)</f>
        <v>-10.4181811105546</v>
      </c>
      <c r="AA27" s="30">
        <f>SUM(AA21:AA26)</f>
        <v>-59661614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/>
      <c r="F33" s="20"/>
      <c r="G33" s="20"/>
      <c r="H33" s="36"/>
      <c r="I33" s="36"/>
      <c r="J33" s="36"/>
      <c r="K33" s="20"/>
      <c r="L33" s="20"/>
      <c r="M33" s="20"/>
      <c r="N33" s="20"/>
      <c r="O33" s="36"/>
      <c r="P33" s="36"/>
      <c r="Q33" s="36"/>
      <c r="R33" s="20"/>
      <c r="S33" s="20"/>
      <c r="T33" s="20"/>
      <c r="U33" s="20"/>
      <c r="V33" s="36"/>
      <c r="W33" s="36"/>
      <c r="X33" s="36"/>
      <c r="Y33" s="20"/>
      <c r="Z33" s="21"/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0</v>
      </c>
      <c r="F36" s="28">
        <f t="shared" si="2"/>
        <v>0</v>
      </c>
      <c r="G36" s="28">
        <f t="shared" si="2"/>
        <v>0</v>
      </c>
      <c r="H36" s="28">
        <f t="shared" si="2"/>
        <v>0</v>
      </c>
      <c r="I36" s="28">
        <f t="shared" si="2"/>
        <v>0</v>
      </c>
      <c r="J36" s="28">
        <f t="shared" si="2"/>
        <v>0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0</v>
      </c>
      <c r="Y36" s="28">
        <f t="shared" si="2"/>
        <v>0</v>
      </c>
      <c r="Z36" s="29">
        <f>+IF(X36&lt;&gt;0,+(Y36/X36)*100,0)</f>
        <v>0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350124665</v>
      </c>
      <c r="D38" s="32">
        <f>+D17+D27+D36</f>
        <v>0</v>
      </c>
      <c r="E38" s="33">
        <f t="shared" si="3"/>
        <v>-2467072</v>
      </c>
      <c r="F38" s="2">
        <f t="shared" si="3"/>
        <v>-6127167</v>
      </c>
      <c r="G38" s="2">
        <f t="shared" si="3"/>
        <v>87858561</v>
      </c>
      <c r="H38" s="2">
        <f t="shared" si="3"/>
        <v>-13804927</v>
      </c>
      <c r="I38" s="2">
        <f t="shared" si="3"/>
        <v>-22122392</v>
      </c>
      <c r="J38" s="2">
        <f t="shared" si="3"/>
        <v>51931242</v>
      </c>
      <c r="K38" s="2">
        <f t="shared" si="3"/>
        <v>-14095561</v>
      </c>
      <c r="L38" s="2">
        <f t="shared" si="3"/>
        <v>-10753464</v>
      </c>
      <c r="M38" s="2">
        <f t="shared" si="3"/>
        <v>57542519</v>
      </c>
      <c r="N38" s="2">
        <f t="shared" si="3"/>
        <v>32693494</v>
      </c>
      <c r="O38" s="2">
        <f t="shared" si="3"/>
        <v>-16705219</v>
      </c>
      <c r="P38" s="2">
        <f t="shared" si="3"/>
        <v>-12528065</v>
      </c>
      <c r="Q38" s="2">
        <f t="shared" si="3"/>
        <v>28641380</v>
      </c>
      <c r="R38" s="2">
        <f t="shared" si="3"/>
        <v>-591904</v>
      </c>
      <c r="S38" s="2">
        <f t="shared" si="3"/>
        <v>19994389</v>
      </c>
      <c r="T38" s="2">
        <f t="shared" si="3"/>
        <v>-15459198</v>
      </c>
      <c r="U38" s="2">
        <f t="shared" si="3"/>
        <v>1655602</v>
      </c>
      <c r="V38" s="2">
        <f t="shared" si="3"/>
        <v>6190793</v>
      </c>
      <c r="W38" s="2">
        <f t="shared" si="3"/>
        <v>90223625</v>
      </c>
      <c r="X38" s="2">
        <f t="shared" si="3"/>
        <v>-6127167</v>
      </c>
      <c r="Y38" s="2">
        <f t="shared" si="3"/>
        <v>96350792</v>
      </c>
      <c r="Z38" s="34">
        <f>+IF(X38&lt;&gt;0,+(Y38/X38)*100,0)</f>
        <v>-1572.5178047211705</v>
      </c>
      <c r="AA38" s="35">
        <f>+AA17+AA27+AA36</f>
        <v>-6127167</v>
      </c>
    </row>
    <row r="39" spans="1:27" ht="12.75">
      <c r="A39" s="23" t="s">
        <v>59</v>
      </c>
      <c r="B39" s="17"/>
      <c r="C39" s="32">
        <v>34613781</v>
      </c>
      <c r="D39" s="32"/>
      <c r="E39" s="33"/>
      <c r="F39" s="2"/>
      <c r="G39" s="2">
        <v>30196813</v>
      </c>
      <c r="H39" s="2">
        <f>+G40+H60</f>
        <v>118055374</v>
      </c>
      <c r="I39" s="2">
        <f>+H40+I60</f>
        <v>104250447</v>
      </c>
      <c r="J39" s="2">
        <f>+G39</f>
        <v>30196813</v>
      </c>
      <c r="K39" s="2">
        <f>+I40+K60</f>
        <v>82128055</v>
      </c>
      <c r="L39" s="2">
        <f>+K40+L60</f>
        <v>68032494</v>
      </c>
      <c r="M39" s="2">
        <f>+L40+M60</f>
        <v>57279030</v>
      </c>
      <c r="N39" s="2">
        <f>+K39</f>
        <v>82128055</v>
      </c>
      <c r="O39" s="2">
        <f>+M40+O60</f>
        <v>114821549</v>
      </c>
      <c r="P39" s="2">
        <f>+O40+P60</f>
        <v>98116330</v>
      </c>
      <c r="Q39" s="2">
        <f>+P40+Q60</f>
        <v>85588265</v>
      </c>
      <c r="R39" s="2">
        <f>+O39</f>
        <v>114821549</v>
      </c>
      <c r="S39" s="2">
        <f>+Q40+S60</f>
        <v>114229645</v>
      </c>
      <c r="T39" s="2">
        <f>+S40+T60</f>
        <v>134224034</v>
      </c>
      <c r="U39" s="2">
        <f>+T40+U60</f>
        <v>118764836</v>
      </c>
      <c r="V39" s="2">
        <f>+S39</f>
        <v>114229645</v>
      </c>
      <c r="W39" s="2">
        <f>+G39</f>
        <v>30196813</v>
      </c>
      <c r="X39" s="2"/>
      <c r="Y39" s="2">
        <f>+W39-X39</f>
        <v>30196813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384738446</v>
      </c>
      <c r="D40" s="43">
        <f aca="true" t="shared" si="4" ref="D40:AA40">+D38+D39</f>
        <v>0</v>
      </c>
      <c r="E40" s="44">
        <f t="shared" si="4"/>
        <v>-2467072</v>
      </c>
      <c r="F40" s="45">
        <f t="shared" si="4"/>
        <v>-6127167</v>
      </c>
      <c r="G40" s="45">
        <f t="shared" si="4"/>
        <v>118055374</v>
      </c>
      <c r="H40" s="45">
        <f t="shared" si="4"/>
        <v>104250447</v>
      </c>
      <c r="I40" s="45">
        <f t="shared" si="4"/>
        <v>82128055</v>
      </c>
      <c r="J40" s="45">
        <f>+I40</f>
        <v>82128055</v>
      </c>
      <c r="K40" s="45">
        <f t="shared" si="4"/>
        <v>68032494</v>
      </c>
      <c r="L40" s="45">
        <f t="shared" si="4"/>
        <v>57279030</v>
      </c>
      <c r="M40" s="45">
        <f t="shared" si="4"/>
        <v>114821549</v>
      </c>
      <c r="N40" s="45">
        <f>+M40</f>
        <v>114821549</v>
      </c>
      <c r="O40" s="45">
        <f t="shared" si="4"/>
        <v>98116330</v>
      </c>
      <c r="P40" s="45">
        <f t="shared" si="4"/>
        <v>85588265</v>
      </c>
      <c r="Q40" s="45">
        <f t="shared" si="4"/>
        <v>114229645</v>
      </c>
      <c r="R40" s="45">
        <f>+Q40</f>
        <v>114229645</v>
      </c>
      <c r="S40" s="45">
        <f t="shared" si="4"/>
        <v>134224034</v>
      </c>
      <c r="T40" s="45">
        <f t="shared" si="4"/>
        <v>118764836</v>
      </c>
      <c r="U40" s="45">
        <f t="shared" si="4"/>
        <v>120420438</v>
      </c>
      <c r="V40" s="45">
        <f>+U40</f>
        <v>120420438</v>
      </c>
      <c r="W40" s="45">
        <f>+V40</f>
        <v>120420438</v>
      </c>
      <c r="X40" s="45">
        <f t="shared" si="4"/>
        <v>-6127167</v>
      </c>
      <c r="Y40" s="45">
        <f t="shared" si="4"/>
        <v>126547605</v>
      </c>
      <c r="Z40" s="46">
        <f>+IF(X40&lt;&gt;0,+(Y40/X40)*100,0)</f>
        <v>-2065.3526336070163</v>
      </c>
      <c r="AA40" s="47">
        <f t="shared" si="4"/>
        <v>-6127167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30196813</v>
      </c>
      <c r="J60">
        <v>30196813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82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>
        <v>1002041</v>
      </c>
      <c r="M8" s="20">
        <v>10021384</v>
      </c>
      <c r="N8" s="20">
        <v>11023425</v>
      </c>
      <c r="O8" s="20">
        <v>-9994622</v>
      </c>
      <c r="P8" s="20">
        <v>5020692</v>
      </c>
      <c r="Q8" s="20">
        <v>29261</v>
      </c>
      <c r="R8" s="20">
        <v>-4944669</v>
      </c>
      <c r="S8" s="20">
        <v>-3977267</v>
      </c>
      <c r="T8" s="20">
        <v>10222217</v>
      </c>
      <c r="U8" s="20">
        <v>34760</v>
      </c>
      <c r="V8" s="20">
        <v>6279710</v>
      </c>
      <c r="W8" s="20">
        <v>12358466</v>
      </c>
      <c r="X8" s="20"/>
      <c r="Y8" s="20">
        <v>12358466</v>
      </c>
      <c r="Z8" s="21"/>
      <c r="AA8" s="22"/>
    </row>
    <row r="9" spans="1:27" ht="12.75">
      <c r="A9" s="23" t="s">
        <v>36</v>
      </c>
      <c r="B9" s="17" t="s">
        <v>6</v>
      </c>
      <c r="C9" s="18">
        <v>4472215</v>
      </c>
      <c r="D9" s="18"/>
      <c r="E9" s="19"/>
      <c r="F9" s="20">
        <v>318668226</v>
      </c>
      <c r="G9" s="20">
        <v>10070822</v>
      </c>
      <c r="H9" s="20">
        <v>-3607675</v>
      </c>
      <c r="I9" s="20">
        <v>-14423703</v>
      </c>
      <c r="J9" s="20">
        <v>-7960556</v>
      </c>
      <c r="K9" s="20">
        <v>-1041657</v>
      </c>
      <c r="L9" s="20">
        <v>11384836</v>
      </c>
      <c r="M9" s="20">
        <v>18474299</v>
      </c>
      <c r="N9" s="20">
        <v>28817478</v>
      </c>
      <c r="O9" s="20">
        <v>-1989170</v>
      </c>
      <c r="P9" s="20">
        <v>217305</v>
      </c>
      <c r="Q9" s="20">
        <v>3787037</v>
      </c>
      <c r="R9" s="20">
        <v>2015172</v>
      </c>
      <c r="S9" s="20">
        <v>-4448884</v>
      </c>
      <c r="T9" s="20">
        <v>-5389011</v>
      </c>
      <c r="U9" s="20">
        <v>3420595</v>
      </c>
      <c r="V9" s="20">
        <v>-6417300</v>
      </c>
      <c r="W9" s="20">
        <v>16454794</v>
      </c>
      <c r="X9" s="20">
        <v>318668226</v>
      </c>
      <c r="Y9" s="20">
        <v>-302213432</v>
      </c>
      <c r="Z9" s="21">
        <v>-94.84</v>
      </c>
      <c r="AA9" s="22">
        <v>318668226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-262573439</v>
      </c>
      <c r="D14" s="18"/>
      <c r="E14" s="19">
        <v>-860833509</v>
      </c>
      <c r="F14" s="20">
        <v>-288715409</v>
      </c>
      <c r="G14" s="20">
        <v>-16498681</v>
      </c>
      <c r="H14" s="20">
        <v>-36557840</v>
      </c>
      <c r="I14" s="20">
        <v>-22457512</v>
      </c>
      <c r="J14" s="20">
        <v>-75514033</v>
      </c>
      <c r="K14" s="20">
        <v>-10691156</v>
      </c>
      <c r="L14" s="20">
        <v>-24258457</v>
      </c>
      <c r="M14" s="20">
        <v>-18776257</v>
      </c>
      <c r="N14" s="20">
        <v>-53725870</v>
      </c>
      <c r="O14" s="20">
        <v>-20484100</v>
      </c>
      <c r="P14" s="20">
        <v>-19846288</v>
      </c>
      <c r="Q14" s="20">
        <v>-21087345</v>
      </c>
      <c r="R14" s="20">
        <v>-61417733</v>
      </c>
      <c r="S14" s="20">
        <v>-16839245</v>
      </c>
      <c r="T14" s="20">
        <v>-21003261</v>
      </c>
      <c r="U14" s="20">
        <v>-32279320</v>
      </c>
      <c r="V14" s="20">
        <v>-70121826</v>
      </c>
      <c r="W14" s="20">
        <v>-260779462</v>
      </c>
      <c r="X14" s="20">
        <v>-288715409</v>
      </c>
      <c r="Y14" s="20">
        <v>27935947</v>
      </c>
      <c r="Z14" s="21">
        <v>-9.68</v>
      </c>
      <c r="AA14" s="22">
        <v>-288715409</v>
      </c>
    </row>
    <row r="15" spans="1:27" ht="12.75">
      <c r="A15" s="23" t="s">
        <v>42</v>
      </c>
      <c r="B15" s="17"/>
      <c r="C15" s="18">
        <v>-2647490</v>
      </c>
      <c r="D15" s="18"/>
      <c r="E15" s="19"/>
      <c r="F15" s="20">
        <v>-2887329</v>
      </c>
      <c r="G15" s="20">
        <v>-135</v>
      </c>
      <c r="H15" s="20">
        <v>-1865</v>
      </c>
      <c r="I15" s="20">
        <v>-3047</v>
      </c>
      <c r="J15" s="20">
        <v>-5047</v>
      </c>
      <c r="K15" s="20">
        <v>-2237</v>
      </c>
      <c r="L15" s="20">
        <v>-158203</v>
      </c>
      <c r="M15" s="20">
        <v>-6479</v>
      </c>
      <c r="N15" s="20">
        <v>-166919</v>
      </c>
      <c r="O15" s="20">
        <v>-201</v>
      </c>
      <c r="P15" s="20">
        <v>-2092</v>
      </c>
      <c r="Q15" s="20">
        <v>47</v>
      </c>
      <c r="R15" s="20">
        <v>-2246</v>
      </c>
      <c r="S15" s="20"/>
      <c r="T15" s="20">
        <v>-46</v>
      </c>
      <c r="U15" s="20"/>
      <c r="V15" s="20">
        <v>-46</v>
      </c>
      <c r="W15" s="20">
        <v>-174258</v>
      </c>
      <c r="X15" s="20">
        <v>-2887329</v>
      </c>
      <c r="Y15" s="20">
        <v>2713071</v>
      </c>
      <c r="Z15" s="21">
        <v>-93.96</v>
      </c>
      <c r="AA15" s="22">
        <v>-2887329</v>
      </c>
    </row>
    <row r="16" spans="1:27" ht="12.75">
      <c r="A16" s="23" t="s">
        <v>43</v>
      </c>
      <c r="B16" s="17" t="s">
        <v>6</v>
      </c>
      <c r="C16" s="18">
        <v>-281022</v>
      </c>
      <c r="D16" s="18"/>
      <c r="E16" s="19">
        <v>-550000</v>
      </c>
      <c r="F16" s="20">
        <v>-300000</v>
      </c>
      <c r="G16" s="20"/>
      <c r="H16" s="20"/>
      <c r="I16" s="20"/>
      <c r="J16" s="20"/>
      <c r="K16" s="20">
        <v>-250000</v>
      </c>
      <c r="L16" s="20">
        <v>-11159</v>
      </c>
      <c r="M16" s="20"/>
      <c r="N16" s="20">
        <v>-261159</v>
      </c>
      <c r="O16" s="20"/>
      <c r="P16" s="20"/>
      <c r="Q16" s="20"/>
      <c r="R16" s="20"/>
      <c r="S16" s="20"/>
      <c r="T16" s="20"/>
      <c r="U16" s="20">
        <v>-1736</v>
      </c>
      <c r="V16" s="20">
        <v>-1736</v>
      </c>
      <c r="W16" s="20">
        <v>-262895</v>
      </c>
      <c r="X16" s="20">
        <v>-300000</v>
      </c>
      <c r="Y16" s="20">
        <v>37105</v>
      </c>
      <c r="Z16" s="21">
        <v>-12.37</v>
      </c>
      <c r="AA16" s="22">
        <v>-300000</v>
      </c>
    </row>
    <row r="17" spans="1:27" ht="12.75">
      <c r="A17" s="24" t="s">
        <v>44</v>
      </c>
      <c r="B17" s="25"/>
      <c r="C17" s="26">
        <f aca="true" t="shared" si="0" ref="C17:Y17">SUM(C6:C16)</f>
        <v>-261029736</v>
      </c>
      <c r="D17" s="26">
        <f>SUM(D6:D16)</f>
        <v>0</v>
      </c>
      <c r="E17" s="27">
        <f t="shared" si="0"/>
        <v>-861383509</v>
      </c>
      <c r="F17" s="28">
        <f t="shared" si="0"/>
        <v>26765488</v>
      </c>
      <c r="G17" s="28">
        <f t="shared" si="0"/>
        <v>-6427994</v>
      </c>
      <c r="H17" s="28">
        <f t="shared" si="0"/>
        <v>-40167380</v>
      </c>
      <c r="I17" s="28">
        <f t="shared" si="0"/>
        <v>-36884262</v>
      </c>
      <c r="J17" s="28">
        <f t="shared" si="0"/>
        <v>-83479636</v>
      </c>
      <c r="K17" s="28">
        <f t="shared" si="0"/>
        <v>-11985050</v>
      </c>
      <c r="L17" s="28">
        <f t="shared" si="0"/>
        <v>-12040942</v>
      </c>
      <c r="M17" s="28">
        <f t="shared" si="0"/>
        <v>9712947</v>
      </c>
      <c r="N17" s="28">
        <f t="shared" si="0"/>
        <v>-14313045</v>
      </c>
      <c r="O17" s="28">
        <f t="shared" si="0"/>
        <v>-32468093</v>
      </c>
      <c r="P17" s="28">
        <f t="shared" si="0"/>
        <v>-14610383</v>
      </c>
      <c r="Q17" s="28">
        <f t="shared" si="0"/>
        <v>-17271000</v>
      </c>
      <c r="R17" s="28">
        <f t="shared" si="0"/>
        <v>-64349476</v>
      </c>
      <c r="S17" s="28">
        <f t="shared" si="0"/>
        <v>-25265396</v>
      </c>
      <c r="T17" s="28">
        <f t="shared" si="0"/>
        <v>-16170101</v>
      </c>
      <c r="U17" s="28">
        <f t="shared" si="0"/>
        <v>-28825701</v>
      </c>
      <c r="V17" s="28">
        <f t="shared" si="0"/>
        <v>-70261198</v>
      </c>
      <c r="W17" s="28">
        <f t="shared" si="0"/>
        <v>-232403355</v>
      </c>
      <c r="X17" s="28">
        <f t="shared" si="0"/>
        <v>26765488</v>
      </c>
      <c r="Y17" s="28">
        <f t="shared" si="0"/>
        <v>-259168843</v>
      </c>
      <c r="Z17" s="29">
        <f>+IF(X17&lt;&gt;0,+(Y17/X17)*100,0)</f>
        <v>-968.294854179382</v>
      </c>
      <c r="AA17" s="30">
        <f>SUM(AA6:AA16)</f>
        <v>26765488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3626042</v>
      </c>
      <c r="D33" s="18"/>
      <c r="E33" s="19">
        <v>-3605381</v>
      </c>
      <c r="F33" s="20">
        <v>2666000</v>
      </c>
      <c r="G33" s="20">
        <v>-2134</v>
      </c>
      <c r="H33" s="36">
        <v>-4478</v>
      </c>
      <c r="I33" s="36">
        <v>8223</v>
      </c>
      <c r="J33" s="36">
        <v>1611</v>
      </c>
      <c r="K33" s="20">
        <v>731</v>
      </c>
      <c r="L33" s="20">
        <v>-12994</v>
      </c>
      <c r="M33" s="20">
        <v>17870</v>
      </c>
      <c r="N33" s="20">
        <v>5607</v>
      </c>
      <c r="O33" s="36">
        <v>-7098</v>
      </c>
      <c r="P33" s="36">
        <v>223</v>
      </c>
      <c r="Q33" s="36">
        <v>7382</v>
      </c>
      <c r="R33" s="20">
        <v>507</v>
      </c>
      <c r="S33" s="20">
        <v>-13775</v>
      </c>
      <c r="T33" s="20">
        <v>8985</v>
      </c>
      <c r="U33" s="20">
        <v>-2935</v>
      </c>
      <c r="V33" s="36">
        <v>-7725</v>
      </c>
      <c r="W33" s="36"/>
      <c r="X33" s="36">
        <v>-939381</v>
      </c>
      <c r="Y33" s="20">
        <v>939381</v>
      </c>
      <c r="Z33" s="21">
        <v>-100</v>
      </c>
      <c r="AA33" s="22">
        <v>2666000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3626042</v>
      </c>
      <c r="D36" s="26">
        <f>SUM(D31:D35)</f>
        <v>0</v>
      </c>
      <c r="E36" s="27">
        <f t="shared" si="2"/>
        <v>-3605381</v>
      </c>
      <c r="F36" s="28">
        <f t="shared" si="2"/>
        <v>2666000</v>
      </c>
      <c r="G36" s="28">
        <f t="shared" si="2"/>
        <v>-2134</v>
      </c>
      <c r="H36" s="28">
        <f t="shared" si="2"/>
        <v>-4478</v>
      </c>
      <c r="I36" s="28">
        <f t="shared" si="2"/>
        <v>8223</v>
      </c>
      <c r="J36" s="28">
        <f t="shared" si="2"/>
        <v>1611</v>
      </c>
      <c r="K36" s="28">
        <f t="shared" si="2"/>
        <v>731</v>
      </c>
      <c r="L36" s="28">
        <f t="shared" si="2"/>
        <v>-12994</v>
      </c>
      <c r="M36" s="28">
        <f t="shared" si="2"/>
        <v>17870</v>
      </c>
      <c r="N36" s="28">
        <f t="shared" si="2"/>
        <v>5607</v>
      </c>
      <c r="O36" s="28">
        <f t="shared" si="2"/>
        <v>-7098</v>
      </c>
      <c r="P36" s="28">
        <f t="shared" si="2"/>
        <v>223</v>
      </c>
      <c r="Q36" s="28">
        <f t="shared" si="2"/>
        <v>7382</v>
      </c>
      <c r="R36" s="28">
        <f t="shared" si="2"/>
        <v>507</v>
      </c>
      <c r="S36" s="28">
        <f t="shared" si="2"/>
        <v>-13775</v>
      </c>
      <c r="T36" s="28">
        <f t="shared" si="2"/>
        <v>8985</v>
      </c>
      <c r="U36" s="28">
        <f t="shared" si="2"/>
        <v>-2935</v>
      </c>
      <c r="V36" s="28">
        <f t="shared" si="2"/>
        <v>-7725</v>
      </c>
      <c r="W36" s="28">
        <f t="shared" si="2"/>
        <v>0</v>
      </c>
      <c r="X36" s="28">
        <f t="shared" si="2"/>
        <v>-939381</v>
      </c>
      <c r="Y36" s="28">
        <f t="shared" si="2"/>
        <v>939381</v>
      </c>
      <c r="Z36" s="29">
        <f>+IF(X36&lt;&gt;0,+(Y36/X36)*100,0)</f>
        <v>-100</v>
      </c>
      <c r="AA36" s="30">
        <f>SUM(AA31:AA35)</f>
        <v>2666000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-257403694</v>
      </c>
      <c r="D38" s="32">
        <f>+D17+D27+D36</f>
        <v>0</v>
      </c>
      <c r="E38" s="33">
        <f t="shared" si="3"/>
        <v>-864988890</v>
      </c>
      <c r="F38" s="2">
        <f t="shared" si="3"/>
        <v>29431488</v>
      </c>
      <c r="G38" s="2">
        <f t="shared" si="3"/>
        <v>-6430128</v>
      </c>
      <c r="H38" s="2">
        <f t="shared" si="3"/>
        <v>-40171858</v>
      </c>
      <c r="I38" s="2">
        <f t="shared" si="3"/>
        <v>-36876039</v>
      </c>
      <c r="J38" s="2">
        <f t="shared" si="3"/>
        <v>-83478025</v>
      </c>
      <c r="K38" s="2">
        <f t="shared" si="3"/>
        <v>-11984319</v>
      </c>
      <c r="L38" s="2">
        <f t="shared" si="3"/>
        <v>-12053936</v>
      </c>
      <c r="M38" s="2">
        <f t="shared" si="3"/>
        <v>9730817</v>
      </c>
      <c r="N38" s="2">
        <f t="shared" si="3"/>
        <v>-14307438</v>
      </c>
      <c r="O38" s="2">
        <f t="shared" si="3"/>
        <v>-32475191</v>
      </c>
      <c r="P38" s="2">
        <f t="shared" si="3"/>
        <v>-14610160</v>
      </c>
      <c r="Q38" s="2">
        <f t="shared" si="3"/>
        <v>-17263618</v>
      </c>
      <c r="R38" s="2">
        <f t="shared" si="3"/>
        <v>-64348969</v>
      </c>
      <c r="S38" s="2">
        <f t="shared" si="3"/>
        <v>-25279171</v>
      </c>
      <c r="T38" s="2">
        <f t="shared" si="3"/>
        <v>-16161116</v>
      </c>
      <c r="U38" s="2">
        <f t="shared" si="3"/>
        <v>-28828636</v>
      </c>
      <c r="V38" s="2">
        <f t="shared" si="3"/>
        <v>-70268923</v>
      </c>
      <c r="W38" s="2">
        <f t="shared" si="3"/>
        <v>-232403355</v>
      </c>
      <c r="X38" s="2">
        <f t="shared" si="3"/>
        <v>25826107</v>
      </c>
      <c r="Y38" s="2">
        <f t="shared" si="3"/>
        <v>-258229462</v>
      </c>
      <c r="Z38" s="34">
        <f>+IF(X38&lt;&gt;0,+(Y38/X38)*100,0)</f>
        <v>-999.8776122161966</v>
      </c>
      <c r="AA38" s="35">
        <f>+AA17+AA27+AA36</f>
        <v>29431488</v>
      </c>
    </row>
    <row r="39" spans="1:27" ht="12.75">
      <c r="A39" s="23" t="s">
        <v>59</v>
      </c>
      <c r="B39" s="17"/>
      <c r="C39" s="32"/>
      <c r="D39" s="32"/>
      <c r="E39" s="33"/>
      <c r="F39" s="2"/>
      <c r="G39" s="2"/>
      <c r="H39" s="2">
        <f>+G40+H60</f>
        <v>-6430128</v>
      </c>
      <c r="I39" s="2">
        <f>+H40+I60</f>
        <v>-46601986</v>
      </c>
      <c r="J39" s="2">
        <f>+G39</f>
        <v>0</v>
      </c>
      <c r="K39" s="2">
        <f>+I40+K60</f>
        <v>-83478025</v>
      </c>
      <c r="L39" s="2">
        <f>+K40+L60</f>
        <v>-95462344</v>
      </c>
      <c r="M39" s="2">
        <f>+L40+M60</f>
        <v>-107516280</v>
      </c>
      <c r="N39" s="2">
        <f>+K39</f>
        <v>-83478025</v>
      </c>
      <c r="O39" s="2">
        <f>+M40+O60</f>
        <v>-97785463</v>
      </c>
      <c r="P39" s="2">
        <f>+O40+P60</f>
        <v>-130260654</v>
      </c>
      <c r="Q39" s="2">
        <f>+P40+Q60</f>
        <v>-144870814</v>
      </c>
      <c r="R39" s="2">
        <f>+O39</f>
        <v>-97785463</v>
      </c>
      <c r="S39" s="2">
        <f>+Q40+S60</f>
        <v>-162134432</v>
      </c>
      <c r="T39" s="2">
        <f>+S40+T60</f>
        <v>-187413603</v>
      </c>
      <c r="U39" s="2">
        <f>+T40+U60</f>
        <v>-203574719</v>
      </c>
      <c r="V39" s="2">
        <f>+S39</f>
        <v>-162134432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-257403694</v>
      </c>
      <c r="D40" s="43">
        <f aca="true" t="shared" si="4" ref="D40:AA40">+D38+D39</f>
        <v>0</v>
      </c>
      <c r="E40" s="44">
        <f t="shared" si="4"/>
        <v>-864988890</v>
      </c>
      <c r="F40" s="45">
        <f t="shared" si="4"/>
        <v>29431488</v>
      </c>
      <c r="G40" s="45">
        <f t="shared" si="4"/>
        <v>-6430128</v>
      </c>
      <c r="H40" s="45">
        <f t="shared" si="4"/>
        <v>-46601986</v>
      </c>
      <c r="I40" s="45">
        <f t="shared" si="4"/>
        <v>-83478025</v>
      </c>
      <c r="J40" s="45">
        <f>+I40</f>
        <v>-83478025</v>
      </c>
      <c r="K40" s="45">
        <f t="shared" si="4"/>
        <v>-95462344</v>
      </c>
      <c r="L40" s="45">
        <f t="shared" si="4"/>
        <v>-107516280</v>
      </c>
      <c r="M40" s="45">
        <f t="shared" si="4"/>
        <v>-97785463</v>
      </c>
      <c r="N40" s="45">
        <f>+M40</f>
        <v>-97785463</v>
      </c>
      <c r="O40" s="45">
        <f t="shared" si="4"/>
        <v>-130260654</v>
      </c>
      <c r="P40" s="45">
        <f t="shared" si="4"/>
        <v>-144870814</v>
      </c>
      <c r="Q40" s="45">
        <f t="shared" si="4"/>
        <v>-162134432</v>
      </c>
      <c r="R40" s="45">
        <f>+Q40</f>
        <v>-162134432</v>
      </c>
      <c r="S40" s="45">
        <f t="shared" si="4"/>
        <v>-187413603</v>
      </c>
      <c r="T40" s="45">
        <f t="shared" si="4"/>
        <v>-203574719</v>
      </c>
      <c r="U40" s="45">
        <f t="shared" si="4"/>
        <v>-232403355</v>
      </c>
      <c r="V40" s="45">
        <f>+U40</f>
        <v>-232403355</v>
      </c>
      <c r="W40" s="45">
        <f>+V40</f>
        <v>-232403355</v>
      </c>
      <c r="X40" s="45">
        <f t="shared" si="4"/>
        <v>25826107</v>
      </c>
      <c r="Y40" s="45">
        <f t="shared" si="4"/>
        <v>-258229462</v>
      </c>
      <c r="Z40" s="46">
        <f>+IF(X40&lt;&gt;0,+(Y40/X40)*100,0)</f>
        <v>-999.8776122161966</v>
      </c>
      <c r="AA40" s="47">
        <f t="shared" si="4"/>
        <v>29431488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83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>
        <v>36390393</v>
      </c>
      <c r="D7" s="18"/>
      <c r="E7" s="19"/>
      <c r="F7" s="20">
        <v>71085176</v>
      </c>
      <c r="G7" s="20">
        <v>665121</v>
      </c>
      <c r="H7" s="20">
        <v>478335</v>
      </c>
      <c r="I7" s="20">
        <v>862039</v>
      </c>
      <c r="J7" s="20">
        <v>2005495</v>
      </c>
      <c r="K7" s="20">
        <v>465675</v>
      </c>
      <c r="L7" s="20">
        <v>1178938</v>
      </c>
      <c r="M7" s="20">
        <v>568565</v>
      </c>
      <c r="N7" s="20">
        <v>2213178</v>
      </c>
      <c r="O7" s="20">
        <v>782654</v>
      </c>
      <c r="P7" s="20">
        <v>1416417</v>
      </c>
      <c r="Q7" s="20">
        <v>2103646</v>
      </c>
      <c r="R7" s="20">
        <v>4302717</v>
      </c>
      <c r="S7" s="20">
        <v>573344</v>
      </c>
      <c r="T7" s="20">
        <v>1122894</v>
      </c>
      <c r="U7" s="20">
        <v>1559291</v>
      </c>
      <c r="V7" s="20">
        <v>3255529</v>
      </c>
      <c r="W7" s="20">
        <v>11776919</v>
      </c>
      <c r="X7" s="20">
        <v>71085176</v>
      </c>
      <c r="Y7" s="20">
        <v>-59308257</v>
      </c>
      <c r="Z7" s="21">
        <v>-83.43</v>
      </c>
      <c r="AA7" s="22">
        <v>71085176</v>
      </c>
    </row>
    <row r="8" spans="1:27" ht="12.75">
      <c r="A8" s="23" t="s">
        <v>35</v>
      </c>
      <c r="B8" s="17"/>
      <c r="C8" s="18">
        <v>10108793</v>
      </c>
      <c r="D8" s="18"/>
      <c r="E8" s="19"/>
      <c r="F8" s="20">
        <v>1534428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1534428</v>
      </c>
      <c r="Y8" s="20">
        <v>-1534428</v>
      </c>
      <c r="Z8" s="21">
        <v>-100</v>
      </c>
      <c r="AA8" s="22">
        <v>1534428</v>
      </c>
    </row>
    <row r="9" spans="1:27" ht="12.75">
      <c r="A9" s="23" t="s">
        <v>36</v>
      </c>
      <c r="B9" s="17" t="s">
        <v>6</v>
      </c>
      <c r="C9" s="18">
        <v>1490720525</v>
      </c>
      <c r="D9" s="18"/>
      <c r="E9" s="19">
        <v>280754101</v>
      </c>
      <c r="F9" s="20">
        <v>828037615</v>
      </c>
      <c r="G9" s="20">
        <v>199184189</v>
      </c>
      <c r="H9" s="20">
        <v>8130862</v>
      </c>
      <c r="I9" s="20">
        <v>64763728</v>
      </c>
      <c r="J9" s="20">
        <v>272078779</v>
      </c>
      <c r="K9" s="20">
        <v>1218015</v>
      </c>
      <c r="L9" s="20">
        <v>112311237</v>
      </c>
      <c r="M9" s="20">
        <v>378257552</v>
      </c>
      <c r="N9" s="20">
        <v>491786804</v>
      </c>
      <c r="O9" s="20">
        <v>47476782</v>
      </c>
      <c r="P9" s="20">
        <v>45668575</v>
      </c>
      <c r="Q9" s="20">
        <v>328421459</v>
      </c>
      <c r="R9" s="20">
        <v>421566816</v>
      </c>
      <c r="S9" s="20">
        <v>70797347</v>
      </c>
      <c r="T9" s="20">
        <v>44245186</v>
      </c>
      <c r="U9" s="20">
        <v>101556668</v>
      </c>
      <c r="V9" s="20">
        <v>216599201</v>
      </c>
      <c r="W9" s="20">
        <v>1402031600</v>
      </c>
      <c r="X9" s="20">
        <v>828037615</v>
      </c>
      <c r="Y9" s="20">
        <v>573993985</v>
      </c>
      <c r="Z9" s="21">
        <v>69.32</v>
      </c>
      <c r="AA9" s="22">
        <v>828037615</v>
      </c>
    </row>
    <row r="10" spans="1:27" ht="12.75">
      <c r="A10" s="23" t="s">
        <v>37</v>
      </c>
      <c r="B10" s="17" t="s">
        <v>6</v>
      </c>
      <c r="C10" s="18">
        <v>15596020</v>
      </c>
      <c r="D10" s="18"/>
      <c r="E10" s="19"/>
      <c r="F10" s="20">
        <v>276862000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276862000</v>
      </c>
      <c r="Y10" s="20">
        <v>-276862000</v>
      </c>
      <c r="Z10" s="21">
        <v>-100</v>
      </c>
      <c r="AA10" s="22">
        <v>276862000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-418274337</v>
      </c>
      <c r="D14" s="18"/>
      <c r="E14" s="19">
        <v>-396348730</v>
      </c>
      <c r="F14" s="20">
        <v>-496457890</v>
      </c>
      <c r="G14" s="20">
        <v>-6759381</v>
      </c>
      <c r="H14" s="20">
        <v>-24788954</v>
      </c>
      <c r="I14" s="20">
        <v>-21810950</v>
      </c>
      <c r="J14" s="20">
        <v>-53359285</v>
      </c>
      <c r="K14" s="20">
        <v>-31619510</v>
      </c>
      <c r="L14" s="20">
        <v>-37940527</v>
      </c>
      <c r="M14" s="20">
        <v>-45460324</v>
      </c>
      <c r="N14" s="20">
        <v>-115020361</v>
      </c>
      <c r="O14" s="20">
        <v>-34316340</v>
      </c>
      <c r="P14" s="20">
        <v>-30134778</v>
      </c>
      <c r="Q14" s="20">
        <v>-39510963</v>
      </c>
      <c r="R14" s="20">
        <v>-103962081</v>
      </c>
      <c r="S14" s="20">
        <v>-31486596</v>
      </c>
      <c r="T14" s="20">
        <v>-34016131</v>
      </c>
      <c r="U14" s="20">
        <v>-63474283</v>
      </c>
      <c r="V14" s="20">
        <v>-128977010</v>
      </c>
      <c r="W14" s="20">
        <v>-401318737</v>
      </c>
      <c r="X14" s="20">
        <v>-496457890</v>
      </c>
      <c r="Y14" s="20">
        <v>95139153</v>
      </c>
      <c r="Z14" s="21">
        <v>-19.16</v>
      </c>
      <c r="AA14" s="22">
        <v>-496457890</v>
      </c>
    </row>
    <row r="15" spans="1:27" ht="12.75">
      <c r="A15" s="23" t="s">
        <v>42</v>
      </c>
      <c r="B15" s="17"/>
      <c r="C15" s="18">
        <v>-73424</v>
      </c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43</v>
      </c>
      <c r="B16" s="17" t="s">
        <v>6</v>
      </c>
      <c r="C16" s="18"/>
      <c r="D16" s="18"/>
      <c r="E16" s="19">
        <v>-620000</v>
      </c>
      <c r="F16" s="20">
        <v>-65000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>
        <v>-65000</v>
      </c>
      <c r="R16" s="20">
        <v>-65000</v>
      </c>
      <c r="S16" s="20"/>
      <c r="T16" s="20">
        <v>-576</v>
      </c>
      <c r="U16" s="20">
        <v>1152</v>
      </c>
      <c r="V16" s="20">
        <v>576</v>
      </c>
      <c r="W16" s="20">
        <v>-64424</v>
      </c>
      <c r="X16" s="20">
        <v>-65000</v>
      </c>
      <c r="Y16" s="20">
        <v>576</v>
      </c>
      <c r="Z16" s="21">
        <v>-0.89</v>
      </c>
      <c r="AA16" s="22">
        <v>-65000</v>
      </c>
    </row>
    <row r="17" spans="1:27" ht="12.75">
      <c r="A17" s="24" t="s">
        <v>44</v>
      </c>
      <c r="B17" s="25"/>
      <c r="C17" s="26">
        <f aca="true" t="shared" si="0" ref="C17:Y17">SUM(C6:C16)</f>
        <v>1134467970</v>
      </c>
      <c r="D17" s="26">
        <f>SUM(D6:D16)</f>
        <v>0</v>
      </c>
      <c r="E17" s="27">
        <f t="shared" si="0"/>
        <v>-116214629</v>
      </c>
      <c r="F17" s="28">
        <f t="shared" si="0"/>
        <v>680996329</v>
      </c>
      <c r="G17" s="28">
        <f t="shared" si="0"/>
        <v>193089929</v>
      </c>
      <c r="H17" s="28">
        <f t="shared" si="0"/>
        <v>-16179757</v>
      </c>
      <c r="I17" s="28">
        <f t="shared" si="0"/>
        <v>43814817</v>
      </c>
      <c r="J17" s="28">
        <f t="shared" si="0"/>
        <v>220724989</v>
      </c>
      <c r="K17" s="28">
        <f t="shared" si="0"/>
        <v>-29935820</v>
      </c>
      <c r="L17" s="28">
        <f t="shared" si="0"/>
        <v>75549648</v>
      </c>
      <c r="M17" s="28">
        <f t="shared" si="0"/>
        <v>333365793</v>
      </c>
      <c r="N17" s="28">
        <f t="shared" si="0"/>
        <v>378979621</v>
      </c>
      <c r="O17" s="28">
        <f t="shared" si="0"/>
        <v>13943096</v>
      </c>
      <c r="P17" s="28">
        <f t="shared" si="0"/>
        <v>16950214</v>
      </c>
      <c r="Q17" s="28">
        <f t="shared" si="0"/>
        <v>290949142</v>
      </c>
      <c r="R17" s="28">
        <f t="shared" si="0"/>
        <v>321842452</v>
      </c>
      <c r="S17" s="28">
        <f t="shared" si="0"/>
        <v>39884095</v>
      </c>
      <c r="T17" s="28">
        <f t="shared" si="0"/>
        <v>11351373</v>
      </c>
      <c r="U17" s="28">
        <f t="shared" si="0"/>
        <v>39642828</v>
      </c>
      <c r="V17" s="28">
        <f t="shared" si="0"/>
        <v>90878296</v>
      </c>
      <c r="W17" s="28">
        <f t="shared" si="0"/>
        <v>1012425358</v>
      </c>
      <c r="X17" s="28">
        <f t="shared" si="0"/>
        <v>680996329</v>
      </c>
      <c r="Y17" s="28">
        <f t="shared" si="0"/>
        <v>331429029</v>
      </c>
      <c r="Z17" s="29">
        <f>+IF(X17&lt;&gt;0,+(Y17/X17)*100,0)</f>
        <v>48.668254862207924</v>
      </c>
      <c r="AA17" s="30">
        <f>SUM(AA6:AA16)</f>
        <v>680996329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>
        <v>4267946</v>
      </c>
      <c r="F23" s="20">
        <v>4267946</v>
      </c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>
        <v>4267946</v>
      </c>
      <c r="Y23" s="36">
        <v>-4267946</v>
      </c>
      <c r="Z23" s="37">
        <v>-100</v>
      </c>
      <c r="AA23" s="38">
        <v>4267946</v>
      </c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-346204318</v>
      </c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-346204318</v>
      </c>
      <c r="D27" s="26">
        <f>SUM(D21:D26)</f>
        <v>0</v>
      </c>
      <c r="E27" s="27">
        <f t="shared" si="1"/>
        <v>4267946</v>
      </c>
      <c r="F27" s="28">
        <f t="shared" si="1"/>
        <v>4267946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4267946</v>
      </c>
      <c r="Y27" s="28">
        <f t="shared" si="1"/>
        <v>-4267946</v>
      </c>
      <c r="Z27" s="29">
        <f>+IF(X27&lt;&gt;0,+(Y27/X27)*100,0)</f>
        <v>-100</v>
      </c>
      <c r="AA27" s="30">
        <f>SUM(AA21:AA26)</f>
        <v>4267946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-7617</v>
      </c>
      <c r="D33" s="18"/>
      <c r="E33" s="19">
        <v>28485</v>
      </c>
      <c r="F33" s="20"/>
      <c r="G33" s="20">
        <v>-40000</v>
      </c>
      <c r="H33" s="36"/>
      <c r="I33" s="36"/>
      <c r="J33" s="36">
        <v>-40000</v>
      </c>
      <c r="K33" s="20"/>
      <c r="L33" s="20"/>
      <c r="M33" s="20"/>
      <c r="N33" s="20"/>
      <c r="O33" s="36"/>
      <c r="P33" s="36"/>
      <c r="Q33" s="36"/>
      <c r="R33" s="20"/>
      <c r="S33" s="20"/>
      <c r="T33" s="20"/>
      <c r="U33" s="20"/>
      <c r="V33" s="36"/>
      <c r="W33" s="36">
        <v>-40000</v>
      </c>
      <c r="X33" s="36">
        <v>28485</v>
      </c>
      <c r="Y33" s="20">
        <v>-68485</v>
      </c>
      <c r="Z33" s="21">
        <v>-240.42</v>
      </c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-7617</v>
      </c>
      <c r="D36" s="26">
        <f>SUM(D31:D35)</f>
        <v>0</v>
      </c>
      <c r="E36" s="27">
        <f t="shared" si="2"/>
        <v>28485</v>
      </c>
      <c r="F36" s="28">
        <f t="shared" si="2"/>
        <v>0</v>
      </c>
      <c r="G36" s="28">
        <f t="shared" si="2"/>
        <v>-40000</v>
      </c>
      <c r="H36" s="28">
        <f t="shared" si="2"/>
        <v>0</v>
      </c>
      <c r="I36" s="28">
        <f t="shared" si="2"/>
        <v>0</v>
      </c>
      <c r="J36" s="28">
        <f t="shared" si="2"/>
        <v>-40000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-40000</v>
      </c>
      <c r="X36" s="28">
        <f t="shared" si="2"/>
        <v>28485</v>
      </c>
      <c r="Y36" s="28">
        <f t="shared" si="2"/>
        <v>-68485</v>
      </c>
      <c r="Z36" s="29">
        <f>+IF(X36&lt;&gt;0,+(Y36/X36)*100,0)</f>
        <v>-240.424784974548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788256035</v>
      </c>
      <c r="D38" s="32">
        <f>+D17+D27+D36</f>
        <v>0</v>
      </c>
      <c r="E38" s="33">
        <f t="shared" si="3"/>
        <v>-111918198</v>
      </c>
      <c r="F38" s="2">
        <f t="shared" si="3"/>
        <v>685264275</v>
      </c>
      <c r="G38" s="2">
        <f t="shared" si="3"/>
        <v>193049929</v>
      </c>
      <c r="H38" s="2">
        <f t="shared" si="3"/>
        <v>-16179757</v>
      </c>
      <c r="I38" s="2">
        <f t="shared" si="3"/>
        <v>43814817</v>
      </c>
      <c r="J38" s="2">
        <f t="shared" si="3"/>
        <v>220684989</v>
      </c>
      <c r="K38" s="2">
        <f t="shared" si="3"/>
        <v>-29935820</v>
      </c>
      <c r="L38" s="2">
        <f t="shared" si="3"/>
        <v>75549648</v>
      </c>
      <c r="M38" s="2">
        <f t="shared" si="3"/>
        <v>333365793</v>
      </c>
      <c r="N38" s="2">
        <f t="shared" si="3"/>
        <v>378979621</v>
      </c>
      <c r="O38" s="2">
        <f t="shared" si="3"/>
        <v>13943096</v>
      </c>
      <c r="P38" s="2">
        <f t="shared" si="3"/>
        <v>16950214</v>
      </c>
      <c r="Q38" s="2">
        <f t="shared" si="3"/>
        <v>290949142</v>
      </c>
      <c r="R38" s="2">
        <f t="shared" si="3"/>
        <v>321842452</v>
      </c>
      <c r="S38" s="2">
        <f t="shared" si="3"/>
        <v>39884095</v>
      </c>
      <c r="T38" s="2">
        <f t="shared" si="3"/>
        <v>11351373</v>
      </c>
      <c r="U38" s="2">
        <f t="shared" si="3"/>
        <v>39642828</v>
      </c>
      <c r="V38" s="2">
        <f t="shared" si="3"/>
        <v>90878296</v>
      </c>
      <c r="W38" s="2">
        <f t="shared" si="3"/>
        <v>1012385358</v>
      </c>
      <c r="X38" s="2">
        <f t="shared" si="3"/>
        <v>685292760</v>
      </c>
      <c r="Y38" s="2">
        <f t="shared" si="3"/>
        <v>327092598</v>
      </c>
      <c r="Z38" s="34">
        <f>+IF(X38&lt;&gt;0,+(Y38/X38)*100,0)</f>
        <v>47.73034491127559</v>
      </c>
      <c r="AA38" s="35">
        <f>+AA17+AA27+AA36</f>
        <v>685264275</v>
      </c>
    </row>
    <row r="39" spans="1:27" ht="12.75">
      <c r="A39" s="23" t="s">
        <v>59</v>
      </c>
      <c r="B39" s="17"/>
      <c r="C39" s="32">
        <v>163743035</v>
      </c>
      <c r="D39" s="32"/>
      <c r="E39" s="33">
        <v>165832813</v>
      </c>
      <c r="F39" s="2">
        <v>16202858</v>
      </c>
      <c r="G39" s="2">
        <v>-134021</v>
      </c>
      <c r="H39" s="2">
        <f>+G40+H60</f>
        <v>193048480</v>
      </c>
      <c r="I39" s="2">
        <f>+H40+I60</f>
        <v>177095197</v>
      </c>
      <c r="J39" s="2">
        <f>+G39</f>
        <v>-134021</v>
      </c>
      <c r="K39" s="2">
        <f>+I40+K60</f>
        <v>220910014</v>
      </c>
      <c r="L39" s="2">
        <f>+K40+L60</f>
        <v>190974194</v>
      </c>
      <c r="M39" s="2">
        <f>+L40+M60</f>
        <v>266523842</v>
      </c>
      <c r="N39" s="2">
        <f>+K39</f>
        <v>220910014</v>
      </c>
      <c r="O39" s="2">
        <f>+M40+O60</f>
        <v>599889635</v>
      </c>
      <c r="P39" s="2">
        <f>+O40+P60</f>
        <v>613832731</v>
      </c>
      <c r="Q39" s="2">
        <f>+P40+Q60</f>
        <v>630782945</v>
      </c>
      <c r="R39" s="2">
        <f>+O39</f>
        <v>599889635</v>
      </c>
      <c r="S39" s="2">
        <f>+Q40+S60</f>
        <v>921732087</v>
      </c>
      <c r="T39" s="2">
        <f>+S40+T60</f>
        <v>961616182</v>
      </c>
      <c r="U39" s="2">
        <f>+T40+U60</f>
        <v>972967555</v>
      </c>
      <c r="V39" s="2">
        <f>+S39</f>
        <v>921732087</v>
      </c>
      <c r="W39" s="2">
        <f>+G39</f>
        <v>-134021</v>
      </c>
      <c r="X39" s="2">
        <v>1350237</v>
      </c>
      <c r="Y39" s="2">
        <f>+W39-X39</f>
        <v>-1484258</v>
      </c>
      <c r="Z39" s="34">
        <f>+IF(X39&lt;&gt;0,+(Y39/X39)*100,0)</f>
        <v>-109.92573896286355</v>
      </c>
      <c r="AA39" s="35">
        <v>16202858</v>
      </c>
    </row>
    <row r="40" spans="1:27" ht="12.75">
      <c r="A40" s="41" t="s">
        <v>61</v>
      </c>
      <c r="B40" s="42" t="s">
        <v>60</v>
      </c>
      <c r="C40" s="43">
        <f>+C38+C39</f>
        <v>951999070</v>
      </c>
      <c r="D40" s="43">
        <f aca="true" t="shared" si="4" ref="D40:AA40">+D38+D39</f>
        <v>0</v>
      </c>
      <c r="E40" s="44">
        <f t="shared" si="4"/>
        <v>53914615</v>
      </c>
      <c r="F40" s="45">
        <f t="shared" si="4"/>
        <v>701467133</v>
      </c>
      <c r="G40" s="45">
        <f t="shared" si="4"/>
        <v>192915908</v>
      </c>
      <c r="H40" s="45">
        <f t="shared" si="4"/>
        <v>176868723</v>
      </c>
      <c r="I40" s="45">
        <f t="shared" si="4"/>
        <v>220910014</v>
      </c>
      <c r="J40" s="45">
        <f>+I40</f>
        <v>220910014</v>
      </c>
      <c r="K40" s="45">
        <f t="shared" si="4"/>
        <v>190974194</v>
      </c>
      <c r="L40" s="45">
        <f t="shared" si="4"/>
        <v>266523842</v>
      </c>
      <c r="M40" s="45">
        <f t="shared" si="4"/>
        <v>599889635</v>
      </c>
      <c r="N40" s="45">
        <f>+M40</f>
        <v>599889635</v>
      </c>
      <c r="O40" s="45">
        <f t="shared" si="4"/>
        <v>613832731</v>
      </c>
      <c r="P40" s="45">
        <f t="shared" si="4"/>
        <v>630782945</v>
      </c>
      <c r="Q40" s="45">
        <f t="shared" si="4"/>
        <v>921732087</v>
      </c>
      <c r="R40" s="45">
        <f>+Q40</f>
        <v>921732087</v>
      </c>
      <c r="S40" s="45">
        <f t="shared" si="4"/>
        <v>961616182</v>
      </c>
      <c r="T40" s="45">
        <f t="shared" si="4"/>
        <v>972967555</v>
      </c>
      <c r="U40" s="45">
        <f t="shared" si="4"/>
        <v>1012610383</v>
      </c>
      <c r="V40" s="45">
        <f>+U40</f>
        <v>1012610383</v>
      </c>
      <c r="W40" s="45">
        <f>+V40</f>
        <v>1012610383</v>
      </c>
      <c r="X40" s="45">
        <f t="shared" si="4"/>
        <v>686642997</v>
      </c>
      <c r="Y40" s="45">
        <f t="shared" si="4"/>
        <v>325608340</v>
      </c>
      <c r="Z40" s="46">
        <f>+IF(X40&lt;&gt;0,+(Y40/X40)*100,0)</f>
        <v>47.420324888276696</v>
      </c>
      <c r="AA40" s="47">
        <f t="shared" si="4"/>
        <v>701467133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-134021</v>
      </c>
      <c r="H60">
        <v>132572</v>
      </c>
      <c r="I60">
        <v>226474</v>
      </c>
      <c r="J60">
        <v>-134021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84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717487219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>
        <v>41246656</v>
      </c>
      <c r="U6" s="20">
        <v>-15719536</v>
      </c>
      <c r="V6" s="20">
        <v>25527120</v>
      </c>
      <c r="W6" s="20">
        <v>25527120</v>
      </c>
      <c r="X6" s="20"/>
      <c r="Y6" s="20">
        <v>25527120</v>
      </c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>
        <v>1230743605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-1644133345</v>
      </c>
      <c r="D14" s="18"/>
      <c r="E14" s="19">
        <v>-1757991481</v>
      </c>
      <c r="F14" s="20">
        <v>-1829955232</v>
      </c>
      <c r="G14" s="20">
        <v>-73896295</v>
      </c>
      <c r="H14" s="20">
        <v>-174404510</v>
      </c>
      <c r="I14" s="20">
        <v>-92703882</v>
      </c>
      <c r="J14" s="20">
        <v>-341004687</v>
      </c>
      <c r="K14" s="20">
        <v>-196824026</v>
      </c>
      <c r="L14" s="20">
        <v>-134379087</v>
      </c>
      <c r="M14" s="20">
        <v>-141088551</v>
      </c>
      <c r="N14" s="20">
        <v>-472291664</v>
      </c>
      <c r="O14" s="20">
        <v>-95084298</v>
      </c>
      <c r="P14" s="20">
        <v>-132278236</v>
      </c>
      <c r="Q14" s="20">
        <v>-175846820</v>
      </c>
      <c r="R14" s="20">
        <v>-403209354</v>
      </c>
      <c r="S14" s="20">
        <v>-99411567</v>
      </c>
      <c r="T14" s="20">
        <v>-105143219</v>
      </c>
      <c r="U14" s="20">
        <v>-227096785</v>
      </c>
      <c r="V14" s="20">
        <v>-431651571</v>
      </c>
      <c r="W14" s="20">
        <v>-1648157276</v>
      </c>
      <c r="X14" s="20">
        <v>-1829955232</v>
      </c>
      <c r="Y14" s="20">
        <v>181797956</v>
      </c>
      <c r="Z14" s="21">
        <v>-9.93</v>
      </c>
      <c r="AA14" s="22">
        <v>-1829955232</v>
      </c>
    </row>
    <row r="15" spans="1:27" ht="12.75">
      <c r="A15" s="23" t="s">
        <v>42</v>
      </c>
      <c r="B15" s="17"/>
      <c r="C15" s="18">
        <v>-37436293</v>
      </c>
      <c r="D15" s="18"/>
      <c r="E15" s="19">
        <v>-7000000</v>
      </c>
      <c r="F15" s="20">
        <v>-14500000</v>
      </c>
      <c r="G15" s="20"/>
      <c r="H15" s="20">
        <v>-1786583</v>
      </c>
      <c r="I15" s="20">
        <v>-5664</v>
      </c>
      <c r="J15" s="20">
        <v>-1792247</v>
      </c>
      <c r="K15" s="20">
        <v>-1459806</v>
      </c>
      <c r="L15" s="20">
        <v>-280083</v>
      </c>
      <c r="M15" s="20">
        <v>-1043</v>
      </c>
      <c r="N15" s="20">
        <v>-1740932</v>
      </c>
      <c r="O15" s="20">
        <v>-11815</v>
      </c>
      <c r="P15" s="20">
        <v>-1603894</v>
      </c>
      <c r="Q15" s="20">
        <v>-10502</v>
      </c>
      <c r="R15" s="20">
        <v>-1626211</v>
      </c>
      <c r="S15" s="20"/>
      <c r="T15" s="20">
        <v>-432</v>
      </c>
      <c r="U15" s="20">
        <v>-2414141</v>
      </c>
      <c r="V15" s="20">
        <v>-2414573</v>
      </c>
      <c r="W15" s="20">
        <v>-7573963</v>
      </c>
      <c r="X15" s="20">
        <v>-14500000</v>
      </c>
      <c r="Y15" s="20">
        <v>6926037</v>
      </c>
      <c r="Z15" s="21">
        <v>-47.77</v>
      </c>
      <c r="AA15" s="22">
        <v>-14500000</v>
      </c>
    </row>
    <row r="16" spans="1:27" ht="12.75">
      <c r="A16" s="23" t="s">
        <v>43</v>
      </c>
      <c r="B16" s="17" t="s">
        <v>6</v>
      </c>
      <c r="C16" s="18">
        <v>-529339</v>
      </c>
      <c r="D16" s="18"/>
      <c r="E16" s="19">
        <v>-1170000</v>
      </c>
      <c r="F16" s="20">
        <v>-13256596</v>
      </c>
      <c r="G16" s="20">
        <v>-301</v>
      </c>
      <c r="H16" s="20">
        <v>-2580</v>
      </c>
      <c r="I16" s="20">
        <v>-2232</v>
      </c>
      <c r="J16" s="20">
        <v>-5113</v>
      </c>
      <c r="K16" s="20">
        <v>-54408</v>
      </c>
      <c r="L16" s="20">
        <v>-13528</v>
      </c>
      <c r="M16" s="20">
        <v>-24636</v>
      </c>
      <c r="N16" s="20">
        <v>-92572</v>
      </c>
      <c r="O16" s="20">
        <v>-28342</v>
      </c>
      <c r="P16" s="20">
        <v>-675343</v>
      </c>
      <c r="Q16" s="20">
        <v>-55584</v>
      </c>
      <c r="R16" s="20">
        <v>-759269</v>
      </c>
      <c r="S16" s="20"/>
      <c r="T16" s="20">
        <v>650480</v>
      </c>
      <c r="U16" s="20">
        <v>-46231</v>
      </c>
      <c r="V16" s="20">
        <v>604249</v>
      </c>
      <c r="W16" s="20">
        <v>-252705</v>
      </c>
      <c r="X16" s="20">
        <v>-13256596</v>
      </c>
      <c r="Y16" s="20">
        <v>13003891</v>
      </c>
      <c r="Z16" s="21">
        <v>-98.09</v>
      </c>
      <c r="AA16" s="22">
        <v>-13256596</v>
      </c>
    </row>
    <row r="17" spans="1:27" ht="12.75">
      <c r="A17" s="24" t="s">
        <v>44</v>
      </c>
      <c r="B17" s="25"/>
      <c r="C17" s="26">
        <f aca="true" t="shared" si="0" ref="C17:Y17">SUM(C6:C16)</f>
        <v>-1682098977</v>
      </c>
      <c r="D17" s="26">
        <f>SUM(D6:D16)</f>
        <v>0</v>
      </c>
      <c r="E17" s="27">
        <f t="shared" si="0"/>
        <v>182069343</v>
      </c>
      <c r="F17" s="28">
        <f t="shared" si="0"/>
        <v>-1857711828</v>
      </c>
      <c r="G17" s="28">
        <f t="shared" si="0"/>
        <v>-73896596</v>
      </c>
      <c r="H17" s="28">
        <f t="shared" si="0"/>
        <v>-176193673</v>
      </c>
      <c r="I17" s="28">
        <f t="shared" si="0"/>
        <v>-92711778</v>
      </c>
      <c r="J17" s="28">
        <f t="shared" si="0"/>
        <v>-342802047</v>
      </c>
      <c r="K17" s="28">
        <f t="shared" si="0"/>
        <v>-198338240</v>
      </c>
      <c r="L17" s="28">
        <f t="shared" si="0"/>
        <v>-134672698</v>
      </c>
      <c r="M17" s="28">
        <f t="shared" si="0"/>
        <v>-141114230</v>
      </c>
      <c r="N17" s="28">
        <f t="shared" si="0"/>
        <v>-474125168</v>
      </c>
      <c r="O17" s="28">
        <f t="shared" si="0"/>
        <v>-95124455</v>
      </c>
      <c r="P17" s="28">
        <f t="shared" si="0"/>
        <v>-134557473</v>
      </c>
      <c r="Q17" s="28">
        <f t="shared" si="0"/>
        <v>-175912906</v>
      </c>
      <c r="R17" s="28">
        <f t="shared" si="0"/>
        <v>-405594834</v>
      </c>
      <c r="S17" s="28">
        <f t="shared" si="0"/>
        <v>-99411567</v>
      </c>
      <c r="T17" s="28">
        <f t="shared" si="0"/>
        <v>-63246515</v>
      </c>
      <c r="U17" s="28">
        <f t="shared" si="0"/>
        <v>-245276693</v>
      </c>
      <c r="V17" s="28">
        <f t="shared" si="0"/>
        <v>-407934775</v>
      </c>
      <c r="W17" s="28">
        <f t="shared" si="0"/>
        <v>-1630456824</v>
      </c>
      <c r="X17" s="28">
        <f t="shared" si="0"/>
        <v>-1857711828</v>
      </c>
      <c r="Y17" s="28">
        <f t="shared" si="0"/>
        <v>227255004</v>
      </c>
      <c r="Z17" s="29">
        <f>+IF(X17&lt;&gt;0,+(Y17/X17)*100,0)</f>
        <v>-12.2330600782502</v>
      </c>
      <c r="AA17" s="30">
        <f>SUM(AA6:AA16)</f>
        <v>-1857711828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4530752</v>
      </c>
      <c r="D33" s="18"/>
      <c r="E33" s="19">
        <v>-84893</v>
      </c>
      <c r="F33" s="20">
        <v>84891</v>
      </c>
      <c r="G33" s="20">
        <v>-206614575</v>
      </c>
      <c r="H33" s="36">
        <v>177473021</v>
      </c>
      <c r="I33" s="36">
        <v>27373216</v>
      </c>
      <c r="J33" s="36">
        <v>-1768338</v>
      </c>
      <c r="K33" s="20">
        <v>222213253</v>
      </c>
      <c r="L33" s="20">
        <v>-228123059</v>
      </c>
      <c r="M33" s="20">
        <v>21448681</v>
      </c>
      <c r="N33" s="20">
        <v>15538875</v>
      </c>
      <c r="O33" s="36">
        <v>-175553266</v>
      </c>
      <c r="P33" s="36">
        <v>327931153</v>
      </c>
      <c r="Q33" s="36">
        <v>-256487171</v>
      </c>
      <c r="R33" s="20">
        <v>-104109284</v>
      </c>
      <c r="S33" s="20">
        <v>88452337</v>
      </c>
      <c r="T33" s="20">
        <v>-44547839</v>
      </c>
      <c r="U33" s="20">
        <v>-109536554</v>
      </c>
      <c r="V33" s="36">
        <v>-65632056</v>
      </c>
      <c r="W33" s="36">
        <v>-155970803</v>
      </c>
      <c r="X33" s="36">
        <v>-2</v>
      </c>
      <c r="Y33" s="20">
        <v>-155970801</v>
      </c>
      <c r="Z33" s="21">
        <v>7798540050</v>
      </c>
      <c r="AA33" s="22">
        <v>84891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4530752</v>
      </c>
      <c r="D36" s="26">
        <f>SUM(D31:D35)</f>
        <v>0</v>
      </c>
      <c r="E36" s="27">
        <f t="shared" si="2"/>
        <v>-84893</v>
      </c>
      <c r="F36" s="28">
        <f t="shared" si="2"/>
        <v>84891</v>
      </c>
      <c r="G36" s="28">
        <f t="shared" si="2"/>
        <v>-206614575</v>
      </c>
      <c r="H36" s="28">
        <f t="shared" si="2"/>
        <v>177473021</v>
      </c>
      <c r="I36" s="28">
        <f t="shared" si="2"/>
        <v>27373216</v>
      </c>
      <c r="J36" s="28">
        <f t="shared" si="2"/>
        <v>-1768338</v>
      </c>
      <c r="K36" s="28">
        <f t="shared" si="2"/>
        <v>222213253</v>
      </c>
      <c r="L36" s="28">
        <f t="shared" si="2"/>
        <v>-228123059</v>
      </c>
      <c r="M36" s="28">
        <f t="shared" si="2"/>
        <v>21448681</v>
      </c>
      <c r="N36" s="28">
        <f t="shared" si="2"/>
        <v>15538875</v>
      </c>
      <c r="O36" s="28">
        <f t="shared" si="2"/>
        <v>-175553266</v>
      </c>
      <c r="P36" s="28">
        <f t="shared" si="2"/>
        <v>327931153</v>
      </c>
      <c r="Q36" s="28">
        <f t="shared" si="2"/>
        <v>-256487171</v>
      </c>
      <c r="R36" s="28">
        <f t="shared" si="2"/>
        <v>-104109284</v>
      </c>
      <c r="S36" s="28">
        <f t="shared" si="2"/>
        <v>88452337</v>
      </c>
      <c r="T36" s="28">
        <f t="shared" si="2"/>
        <v>-44547839</v>
      </c>
      <c r="U36" s="28">
        <f t="shared" si="2"/>
        <v>-109536554</v>
      </c>
      <c r="V36" s="28">
        <f t="shared" si="2"/>
        <v>-65632056</v>
      </c>
      <c r="W36" s="28">
        <f t="shared" si="2"/>
        <v>-155970803</v>
      </c>
      <c r="X36" s="28">
        <f t="shared" si="2"/>
        <v>-2</v>
      </c>
      <c r="Y36" s="28">
        <f t="shared" si="2"/>
        <v>-155970801</v>
      </c>
      <c r="Z36" s="29">
        <f>+IF(X36&lt;&gt;0,+(Y36/X36)*100,0)</f>
        <v>7798540050</v>
      </c>
      <c r="AA36" s="30">
        <f>SUM(AA31:AA35)</f>
        <v>84891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-1677568225</v>
      </c>
      <c r="D38" s="32">
        <f>+D17+D27+D36</f>
        <v>0</v>
      </c>
      <c r="E38" s="33">
        <f t="shared" si="3"/>
        <v>181984450</v>
      </c>
      <c r="F38" s="2">
        <f t="shared" si="3"/>
        <v>-1857626937</v>
      </c>
      <c r="G38" s="2">
        <f t="shared" si="3"/>
        <v>-280511171</v>
      </c>
      <c r="H38" s="2">
        <f t="shared" si="3"/>
        <v>1279348</v>
      </c>
      <c r="I38" s="2">
        <f t="shared" si="3"/>
        <v>-65338562</v>
      </c>
      <c r="J38" s="2">
        <f t="shared" si="3"/>
        <v>-344570385</v>
      </c>
      <c r="K38" s="2">
        <f t="shared" si="3"/>
        <v>23875013</v>
      </c>
      <c r="L38" s="2">
        <f t="shared" si="3"/>
        <v>-362795757</v>
      </c>
      <c r="M38" s="2">
        <f t="shared" si="3"/>
        <v>-119665549</v>
      </c>
      <c r="N38" s="2">
        <f t="shared" si="3"/>
        <v>-458586293</v>
      </c>
      <c r="O38" s="2">
        <f t="shared" si="3"/>
        <v>-270677721</v>
      </c>
      <c r="P38" s="2">
        <f t="shared" si="3"/>
        <v>193373680</v>
      </c>
      <c r="Q38" s="2">
        <f t="shared" si="3"/>
        <v>-432400077</v>
      </c>
      <c r="R38" s="2">
        <f t="shared" si="3"/>
        <v>-509704118</v>
      </c>
      <c r="S38" s="2">
        <f t="shared" si="3"/>
        <v>-10959230</v>
      </c>
      <c r="T38" s="2">
        <f t="shared" si="3"/>
        <v>-107794354</v>
      </c>
      <c r="U38" s="2">
        <f t="shared" si="3"/>
        <v>-354813247</v>
      </c>
      <c r="V38" s="2">
        <f t="shared" si="3"/>
        <v>-473566831</v>
      </c>
      <c r="W38" s="2">
        <f t="shared" si="3"/>
        <v>-1786427627</v>
      </c>
      <c r="X38" s="2">
        <f t="shared" si="3"/>
        <v>-1857711830</v>
      </c>
      <c r="Y38" s="2">
        <f t="shared" si="3"/>
        <v>71284203</v>
      </c>
      <c r="Z38" s="34">
        <f>+IF(X38&lt;&gt;0,+(Y38/X38)*100,0)</f>
        <v>-3.837204557178279</v>
      </c>
      <c r="AA38" s="35">
        <f>+AA17+AA27+AA36</f>
        <v>-1857626937</v>
      </c>
    </row>
    <row r="39" spans="1:27" ht="12.75">
      <c r="A39" s="23" t="s">
        <v>59</v>
      </c>
      <c r="B39" s="17"/>
      <c r="C39" s="32">
        <v>10000323</v>
      </c>
      <c r="D39" s="32"/>
      <c r="E39" s="33">
        <v>-205533544</v>
      </c>
      <c r="F39" s="2">
        <v>-155199096</v>
      </c>
      <c r="G39" s="2">
        <v>35005801</v>
      </c>
      <c r="H39" s="2">
        <f>+G40+H60</f>
        <v>-304146014</v>
      </c>
      <c r="I39" s="2">
        <f>+H40+I60</f>
        <v>-314130544</v>
      </c>
      <c r="J39" s="2">
        <f>+G39</f>
        <v>35005801</v>
      </c>
      <c r="K39" s="2">
        <f>+I40+K60</f>
        <v>-366358859</v>
      </c>
      <c r="L39" s="2">
        <f>+K40+L60</f>
        <v>-337686131</v>
      </c>
      <c r="M39" s="2">
        <f>+L40+M60</f>
        <v>-722648896</v>
      </c>
      <c r="N39" s="2">
        <f>+K39</f>
        <v>-366358859</v>
      </c>
      <c r="O39" s="2">
        <f>+M40+O60</f>
        <v>-927075937</v>
      </c>
      <c r="P39" s="2">
        <f>+O40+P60</f>
        <v>-1053726434</v>
      </c>
      <c r="Q39" s="2">
        <f>+P40+Q60</f>
        <v>-935783148</v>
      </c>
      <c r="R39" s="2">
        <f>+O39</f>
        <v>-927075937</v>
      </c>
      <c r="S39" s="2">
        <f>+Q40+S60</f>
        <v>-1384572944</v>
      </c>
      <c r="T39" s="2">
        <f>+S40+T60</f>
        <v>-1477603615</v>
      </c>
      <c r="U39" s="2">
        <f>+T40+U60</f>
        <v>-1703179801</v>
      </c>
      <c r="V39" s="2">
        <f>+S39</f>
        <v>-1384572944</v>
      </c>
      <c r="W39" s="2">
        <f>+G39</f>
        <v>35005801</v>
      </c>
      <c r="X39" s="2">
        <v>-7259573</v>
      </c>
      <c r="Y39" s="2">
        <f>+W39-X39</f>
        <v>42265374</v>
      </c>
      <c r="Z39" s="34">
        <f>+IF(X39&lt;&gt;0,+(Y39/X39)*100,0)</f>
        <v>-582.201928405431</v>
      </c>
      <c r="AA39" s="35">
        <v>-155199096</v>
      </c>
    </row>
    <row r="40" spans="1:27" ht="12.75">
      <c r="A40" s="41" t="s">
        <v>61</v>
      </c>
      <c r="B40" s="42" t="s">
        <v>60</v>
      </c>
      <c r="C40" s="43">
        <f>+C38+C39</f>
        <v>-1667567902</v>
      </c>
      <c r="D40" s="43">
        <f aca="true" t="shared" si="4" ref="D40:AA40">+D38+D39</f>
        <v>0</v>
      </c>
      <c r="E40" s="44">
        <f t="shared" si="4"/>
        <v>-23549094</v>
      </c>
      <c r="F40" s="45">
        <f t="shared" si="4"/>
        <v>-2012826033</v>
      </c>
      <c r="G40" s="45">
        <f t="shared" si="4"/>
        <v>-245505370</v>
      </c>
      <c r="H40" s="45">
        <f t="shared" si="4"/>
        <v>-302866666</v>
      </c>
      <c r="I40" s="45">
        <f t="shared" si="4"/>
        <v>-379469106</v>
      </c>
      <c r="J40" s="45">
        <f>+I40</f>
        <v>-379469106</v>
      </c>
      <c r="K40" s="45">
        <f t="shared" si="4"/>
        <v>-342483846</v>
      </c>
      <c r="L40" s="45">
        <f t="shared" si="4"/>
        <v>-700481888</v>
      </c>
      <c r="M40" s="45">
        <f t="shared" si="4"/>
        <v>-842314445</v>
      </c>
      <c r="N40" s="45">
        <f>+M40</f>
        <v>-842314445</v>
      </c>
      <c r="O40" s="45">
        <f t="shared" si="4"/>
        <v>-1197753658</v>
      </c>
      <c r="P40" s="45">
        <f t="shared" si="4"/>
        <v>-860352754</v>
      </c>
      <c r="Q40" s="45">
        <f t="shared" si="4"/>
        <v>-1368183225</v>
      </c>
      <c r="R40" s="45">
        <f>+Q40</f>
        <v>-1368183225</v>
      </c>
      <c r="S40" s="45">
        <f t="shared" si="4"/>
        <v>-1395532174</v>
      </c>
      <c r="T40" s="45">
        <f t="shared" si="4"/>
        <v>-1585397969</v>
      </c>
      <c r="U40" s="45">
        <f t="shared" si="4"/>
        <v>-2057993048</v>
      </c>
      <c r="V40" s="45">
        <f>+U40</f>
        <v>-2057993048</v>
      </c>
      <c r="W40" s="45">
        <f>+V40</f>
        <v>-2057993048</v>
      </c>
      <c r="X40" s="45">
        <f t="shared" si="4"/>
        <v>-1864971403</v>
      </c>
      <c r="Y40" s="45">
        <f t="shared" si="4"/>
        <v>113549577</v>
      </c>
      <c r="Z40" s="46">
        <f>+IF(X40&lt;&gt;0,+(Y40/X40)*100,0)</f>
        <v>-6.088542527641106</v>
      </c>
      <c r="AA40" s="47">
        <f t="shared" si="4"/>
        <v>-2012826033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1" ht="12.75" hidden="1">
      <c r="G60">
        <v>35005801</v>
      </c>
      <c r="H60">
        <v>-58640644</v>
      </c>
      <c r="I60">
        <v>-11263878</v>
      </c>
      <c r="J60">
        <v>35005801</v>
      </c>
      <c r="K60">
        <v>13110247</v>
      </c>
      <c r="L60">
        <v>4797715</v>
      </c>
      <c r="M60">
        <v>-22167008</v>
      </c>
      <c r="N60">
        <v>13110247</v>
      </c>
      <c r="O60">
        <v>-84761492</v>
      </c>
      <c r="P60">
        <v>144027224</v>
      </c>
      <c r="Q60">
        <v>-75430394</v>
      </c>
      <c r="R60">
        <v>-84761492</v>
      </c>
      <c r="S60">
        <v>-16389719</v>
      </c>
      <c r="T60">
        <v>-82071441</v>
      </c>
      <c r="U60">
        <v>-117781832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85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>
        <v>21187600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21187600</v>
      </c>
      <c r="Y6" s="20">
        <v>-21187600</v>
      </c>
      <c r="Z6" s="21">
        <v>-100</v>
      </c>
      <c r="AA6" s="22">
        <v>21187600</v>
      </c>
    </row>
    <row r="7" spans="1:27" ht="12.75">
      <c r="A7" s="23" t="s">
        <v>34</v>
      </c>
      <c r="B7" s="17"/>
      <c r="C7" s="18"/>
      <c r="D7" s="18"/>
      <c r="E7" s="19"/>
      <c r="F7" s="20">
        <v>14891410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14891410</v>
      </c>
      <c r="Y7" s="20">
        <v>-14891410</v>
      </c>
      <c r="Z7" s="21">
        <v>-100</v>
      </c>
      <c r="AA7" s="22">
        <v>14891410</v>
      </c>
    </row>
    <row r="8" spans="1:27" ht="12.75">
      <c r="A8" s="23" t="s">
        <v>35</v>
      </c>
      <c r="B8" s="17"/>
      <c r="C8" s="18">
        <v>182486</v>
      </c>
      <c r="D8" s="18"/>
      <c r="E8" s="19"/>
      <c r="F8" s="20">
        <v>9727606</v>
      </c>
      <c r="G8" s="20">
        <v>183049</v>
      </c>
      <c r="H8" s="20">
        <v>183608</v>
      </c>
      <c r="I8" s="20">
        <v>183608</v>
      </c>
      <c r="J8" s="20">
        <v>550265</v>
      </c>
      <c r="K8" s="20">
        <v>563</v>
      </c>
      <c r="L8" s="20">
        <v>547</v>
      </c>
      <c r="M8" s="20">
        <v>566</v>
      </c>
      <c r="N8" s="20">
        <v>1676</v>
      </c>
      <c r="O8" s="20">
        <v>1094</v>
      </c>
      <c r="P8" s="20">
        <v>496</v>
      </c>
      <c r="Q8" s="20">
        <v>187350</v>
      </c>
      <c r="R8" s="20">
        <v>188940</v>
      </c>
      <c r="S8" s="20">
        <v>304</v>
      </c>
      <c r="T8" s="20">
        <v>256</v>
      </c>
      <c r="U8" s="20">
        <v>216</v>
      </c>
      <c r="V8" s="20">
        <v>776</v>
      </c>
      <c r="W8" s="20">
        <v>741657</v>
      </c>
      <c r="X8" s="20">
        <v>9727606</v>
      </c>
      <c r="Y8" s="20">
        <v>-8985949</v>
      </c>
      <c r="Z8" s="21">
        <v>-92.38</v>
      </c>
      <c r="AA8" s="22">
        <v>9727606</v>
      </c>
    </row>
    <row r="9" spans="1:27" ht="12.75">
      <c r="A9" s="23" t="s">
        <v>36</v>
      </c>
      <c r="B9" s="17" t="s">
        <v>6</v>
      </c>
      <c r="C9" s="18">
        <v>13398817</v>
      </c>
      <c r="D9" s="18"/>
      <c r="E9" s="19">
        <v>12270135</v>
      </c>
      <c r="F9" s="20">
        <v>35636000</v>
      </c>
      <c r="G9" s="20">
        <v>29096005</v>
      </c>
      <c r="H9" s="20">
        <v>22019045</v>
      </c>
      <c r="I9" s="20">
        <v>16546789</v>
      </c>
      <c r="J9" s="20">
        <v>67661839</v>
      </c>
      <c r="K9" s="20">
        <v>-843281</v>
      </c>
      <c r="L9" s="20">
        <v>-1974638</v>
      </c>
      <c r="M9" s="20">
        <v>7090595</v>
      </c>
      <c r="N9" s="20">
        <v>4272676</v>
      </c>
      <c r="O9" s="20">
        <v>-120828</v>
      </c>
      <c r="P9" s="20">
        <v>-8975479</v>
      </c>
      <c r="Q9" s="20">
        <v>20645013</v>
      </c>
      <c r="R9" s="20">
        <v>11548706</v>
      </c>
      <c r="S9" s="20">
        <v>-6338728</v>
      </c>
      <c r="T9" s="20">
        <v>-6088262</v>
      </c>
      <c r="U9" s="20">
        <v>-3026372</v>
      </c>
      <c r="V9" s="20">
        <v>-15453362</v>
      </c>
      <c r="W9" s="20">
        <v>68029859</v>
      </c>
      <c r="X9" s="20">
        <v>35636000</v>
      </c>
      <c r="Y9" s="20">
        <v>32393859</v>
      </c>
      <c r="Z9" s="21">
        <v>90.9</v>
      </c>
      <c r="AA9" s="22">
        <v>35636000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>
        <v>15170000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15170000</v>
      </c>
      <c r="Y10" s="20">
        <v>-15170000</v>
      </c>
      <c r="Z10" s="21">
        <v>-100</v>
      </c>
      <c r="AA10" s="22">
        <v>15170000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-68040353</v>
      </c>
      <c r="D14" s="18"/>
      <c r="E14" s="19">
        <v>-76648451</v>
      </c>
      <c r="F14" s="20">
        <v>-79981946</v>
      </c>
      <c r="G14" s="20">
        <v>-6489251</v>
      </c>
      <c r="H14" s="20">
        <v>-12303253</v>
      </c>
      <c r="I14" s="20">
        <v>-15422190</v>
      </c>
      <c r="J14" s="20">
        <v>-34214694</v>
      </c>
      <c r="K14" s="20">
        <v>-8860797</v>
      </c>
      <c r="L14" s="20">
        <v>-5481346</v>
      </c>
      <c r="M14" s="20">
        <v>-7687209</v>
      </c>
      <c r="N14" s="20">
        <v>-22029352</v>
      </c>
      <c r="O14" s="20">
        <v>-6657123</v>
      </c>
      <c r="P14" s="20">
        <v>-5391594</v>
      </c>
      <c r="Q14" s="20">
        <v>-59888699</v>
      </c>
      <c r="R14" s="20">
        <v>-71937416</v>
      </c>
      <c r="S14" s="20">
        <v>-4936041</v>
      </c>
      <c r="T14" s="20">
        <v>-4399543</v>
      </c>
      <c r="U14" s="20">
        <v>-5758413</v>
      </c>
      <c r="V14" s="20">
        <v>-15093997</v>
      </c>
      <c r="W14" s="20">
        <v>-143275459</v>
      </c>
      <c r="X14" s="20">
        <v>-79981946</v>
      </c>
      <c r="Y14" s="20">
        <v>-63293513</v>
      </c>
      <c r="Z14" s="21">
        <v>79.13</v>
      </c>
      <c r="AA14" s="22">
        <v>-79981946</v>
      </c>
    </row>
    <row r="15" spans="1:27" ht="12.75">
      <c r="A15" s="23" t="s">
        <v>42</v>
      </c>
      <c r="B15" s="17"/>
      <c r="C15" s="18">
        <v>-2163</v>
      </c>
      <c r="D15" s="18"/>
      <c r="E15" s="19">
        <v>-303664</v>
      </c>
      <c r="F15" s="20">
        <v>-7000</v>
      </c>
      <c r="G15" s="20"/>
      <c r="H15" s="20"/>
      <c r="I15" s="20"/>
      <c r="J15" s="20"/>
      <c r="K15" s="20">
        <v>-972</v>
      </c>
      <c r="L15" s="20"/>
      <c r="M15" s="20"/>
      <c r="N15" s="20">
        <v>-972</v>
      </c>
      <c r="O15" s="20"/>
      <c r="P15" s="20">
        <v>-13349</v>
      </c>
      <c r="Q15" s="20">
        <v>-14321</v>
      </c>
      <c r="R15" s="20">
        <v>-27670</v>
      </c>
      <c r="S15" s="20"/>
      <c r="T15" s="20">
        <v>-24939</v>
      </c>
      <c r="U15" s="20">
        <v>-388</v>
      </c>
      <c r="V15" s="20">
        <v>-25327</v>
      </c>
      <c r="W15" s="20">
        <v>-53969</v>
      </c>
      <c r="X15" s="20">
        <v>-7000</v>
      </c>
      <c r="Y15" s="20">
        <v>-46969</v>
      </c>
      <c r="Z15" s="21">
        <v>670.99</v>
      </c>
      <c r="AA15" s="22">
        <v>-7000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-54461213</v>
      </c>
      <c r="D17" s="26">
        <f>SUM(D6:D16)</f>
        <v>0</v>
      </c>
      <c r="E17" s="27">
        <f t="shared" si="0"/>
        <v>-64681980</v>
      </c>
      <c r="F17" s="28">
        <f t="shared" si="0"/>
        <v>16623670</v>
      </c>
      <c r="G17" s="28">
        <f t="shared" si="0"/>
        <v>22789803</v>
      </c>
      <c r="H17" s="28">
        <f t="shared" si="0"/>
        <v>9899400</v>
      </c>
      <c r="I17" s="28">
        <f t="shared" si="0"/>
        <v>1308207</v>
      </c>
      <c r="J17" s="28">
        <f t="shared" si="0"/>
        <v>33997410</v>
      </c>
      <c r="K17" s="28">
        <f t="shared" si="0"/>
        <v>-9704487</v>
      </c>
      <c r="L17" s="28">
        <f t="shared" si="0"/>
        <v>-7455437</v>
      </c>
      <c r="M17" s="28">
        <f t="shared" si="0"/>
        <v>-596048</v>
      </c>
      <c r="N17" s="28">
        <f t="shared" si="0"/>
        <v>-17755972</v>
      </c>
      <c r="O17" s="28">
        <f t="shared" si="0"/>
        <v>-6776857</v>
      </c>
      <c r="P17" s="28">
        <f t="shared" si="0"/>
        <v>-14379926</v>
      </c>
      <c r="Q17" s="28">
        <f t="shared" si="0"/>
        <v>-39070657</v>
      </c>
      <c r="R17" s="28">
        <f t="shared" si="0"/>
        <v>-60227440</v>
      </c>
      <c r="S17" s="28">
        <f t="shared" si="0"/>
        <v>-11274465</v>
      </c>
      <c r="T17" s="28">
        <f t="shared" si="0"/>
        <v>-10512488</v>
      </c>
      <c r="U17" s="28">
        <f t="shared" si="0"/>
        <v>-8784957</v>
      </c>
      <c r="V17" s="28">
        <f t="shared" si="0"/>
        <v>-30571910</v>
      </c>
      <c r="W17" s="28">
        <f t="shared" si="0"/>
        <v>-74557912</v>
      </c>
      <c r="X17" s="28">
        <f t="shared" si="0"/>
        <v>16623670</v>
      </c>
      <c r="Y17" s="28">
        <f t="shared" si="0"/>
        <v>-91181582</v>
      </c>
      <c r="Z17" s="29">
        <f>+IF(X17&lt;&gt;0,+(Y17/X17)*100,0)</f>
        <v>-548.5045239709402</v>
      </c>
      <c r="AA17" s="30">
        <f>SUM(AA6:AA16)</f>
        <v>16623670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205211</v>
      </c>
      <c r="D33" s="18"/>
      <c r="E33" s="19">
        <v>-200139</v>
      </c>
      <c r="F33" s="20">
        <v>3653001</v>
      </c>
      <c r="G33" s="20">
        <v>198626</v>
      </c>
      <c r="H33" s="36">
        <v>7556</v>
      </c>
      <c r="I33" s="36">
        <v>9510</v>
      </c>
      <c r="J33" s="36">
        <v>215692</v>
      </c>
      <c r="K33" s="20">
        <v>-220932</v>
      </c>
      <c r="L33" s="20">
        <v>17845</v>
      </c>
      <c r="M33" s="20">
        <v>-6586</v>
      </c>
      <c r="N33" s="20">
        <v>-209673</v>
      </c>
      <c r="O33" s="36">
        <v>-24844</v>
      </c>
      <c r="P33" s="36">
        <v>18461</v>
      </c>
      <c r="Q33" s="36">
        <v>290895</v>
      </c>
      <c r="R33" s="20">
        <v>284512</v>
      </c>
      <c r="S33" s="20">
        <v>-290531</v>
      </c>
      <c r="T33" s="20">
        <v>19800</v>
      </c>
      <c r="U33" s="20">
        <v>9454</v>
      </c>
      <c r="V33" s="36">
        <v>-261277</v>
      </c>
      <c r="W33" s="36">
        <v>29254</v>
      </c>
      <c r="X33" s="36">
        <v>3452862</v>
      </c>
      <c r="Y33" s="20">
        <v>-3423608</v>
      </c>
      <c r="Z33" s="21">
        <v>-99.15</v>
      </c>
      <c r="AA33" s="22">
        <v>3653001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205211</v>
      </c>
      <c r="D36" s="26">
        <f>SUM(D31:D35)</f>
        <v>0</v>
      </c>
      <c r="E36" s="27">
        <f t="shared" si="2"/>
        <v>-200139</v>
      </c>
      <c r="F36" s="28">
        <f t="shared" si="2"/>
        <v>3653001</v>
      </c>
      <c r="G36" s="28">
        <f t="shared" si="2"/>
        <v>198626</v>
      </c>
      <c r="H36" s="28">
        <f t="shared" si="2"/>
        <v>7556</v>
      </c>
      <c r="I36" s="28">
        <f t="shared" si="2"/>
        <v>9510</v>
      </c>
      <c r="J36" s="28">
        <f t="shared" si="2"/>
        <v>215692</v>
      </c>
      <c r="K36" s="28">
        <f t="shared" si="2"/>
        <v>-220932</v>
      </c>
      <c r="L36" s="28">
        <f t="shared" si="2"/>
        <v>17845</v>
      </c>
      <c r="M36" s="28">
        <f t="shared" si="2"/>
        <v>-6586</v>
      </c>
      <c r="N36" s="28">
        <f t="shared" si="2"/>
        <v>-209673</v>
      </c>
      <c r="O36" s="28">
        <f t="shared" si="2"/>
        <v>-24844</v>
      </c>
      <c r="P36" s="28">
        <f t="shared" si="2"/>
        <v>18461</v>
      </c>
      <c r="Q36" s="28">
        <f t="shared" si="2"/>
        <v>290895</v>
      </c>
      <c r="R36" s="28">
        <f t="shared" si="2"/>
        <v>284512</v>
      </c>
      <c r="S36" s="28">
        <f t="shared" si="2"/>
        <v>-290531</v>
      </c>
      <c r="T36" s="28">
        <f t="shared" si="2"/>
        <v>19800</v>
      </c>
      <c r="U36" s="28">
        <f t="shared" si="2"/>
        <v>9454</v>
      </c>
      <c r="V36" s="28">
        <f t="shared" si="2"/>
        <v>-261277</v>
      </c>
      <c r="W36" s="28">
        <f t="shared" si="2"/>
        <v>29254</v>
      </c>
      <c r="X36" s="28">
        <f t="shared" si="2"/>
        <v>3452862</v>
      </c>
      <c r="Y36" s="28">
        <f t="shared" si="2"/>
        <v>-3423608</v>
      </c>
      <c r="Z36" s="29">
        <f>+IF(X36&lt;&gt;0,+(Y36/X36)*100,0)</f>
        <v>-99.15276081117635</v>
      </c>
      <c r="AA36" s="30">
        <f>SUM(AA31:AA35)</f>
        <v>3653001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-54256002</v>
      </c>
      <c r="D38" s="32">
        <f>+D17+D27+D36</f>
        <v>0</v>
      </c>
      <c r="E38" s="33">
        <f t="shared" si="3"/>
        <v>-64882119</v>
      </c>
      <c r="F38" s="2">
        <f t="shared" si="3"/>
        <v>20276671</v>
      </c>
      <c r="G38" s="2">
        <f t="shared" si="3"/>
        <v>22988429</v>
      </c>
      <c r="H38" s="2">
        <f t="shared" si="3"/>
        <v>9906956</v>
      </c>
      <c r="I38" s="2">
        <f t="shared" si="3"/>
        <v>1317717</v>
      </c>
      <c r="J38" s="2">
        <f t="shared" si="3"/>
        <v>34213102</v>
      </c>
      <c r="K38" s="2">
        <f t="shared" si="3"/>
        <v>-9925419</v>
      </c>
      <c r="L38" s="2">
        <f t="shared" si="3"/>
        <v>-7437592</v>
      </c>
      <c r="M38" s="2">
        <f t="shared" si="3"/>
        <v>-602634</v>
      </c>
      <c r="N38" s="2">
        <f t="shared" si="3"/>
        <v>-17965645</v>
      </c>
      <c r="O38" s="2">
        <f t="shared" si="3"/>
        <v>-6801701</v>
      </c>
      <c r="P38" s="2">
        <f t="shared" si="3"/>
        <v>-14361465</v>
      </c>
      <c r="Q38" s="2">
        <f t="shared" si="3"/>
        <v>-38779762</v>
      </c>
      <c r="R38" s="2">
        <f t="shared" si="3"/>
        <v>-59942928</v>
      </c>
      <c r="S38" s="2">
        <f t="shared" si="3"/>
        <v>-11564996</v>
      </c>
      <c r="T38" s="2">
        <f t="shared" si="3"/>
        <v>-10492688</v>
      </c>
      <c r="U38" s="2">
        <f t="shared" si="3"/>
        <v>-8775503</v>
      </c>
      <c r="V38" s="2">
        <f t="shared" si="3"/>
        <v>-30833187</v>
      </c>
      <c r="W38" s="2">
        <f t="shared" si="3"/>
        <v>-74528658</v>
      </c>
      <c r="X38" s="2">
        <f t="shared" si="3"/>
        <v>20076532</v>
      </c>
      <c r="Y38" s="2">
        <f t="shared" si="3"/>
        <v>-94605190</v>
      </c>
      <c r="Z38" s="34">
        <f>+IF(X38&lt;&gt;0,+(Y38/X38)*100,0)</f>
        <v>-471.222768952327</v>
      </c>
      <c r="AA38" s="35">
        <f>+AA17+AA27+AA36</f>
        <v>20276671</v>
      </c>
    </row>
    <row r="39" spans="1:27" ht="12.75">
      <c r="A39" s="23" t="s">
        <v>59</v>
      </c>
      <c r="B39" s="17"/>
      <c r="C39" s="32">
        <v>-126574</v>
      </c>
      <c r="D39" s="32"/>
      <c r="E39" s="33">
        <v>-831443</v>
      </c>
      <c r="F39" s="2">
        <v>11737505</v>
      </c>
      <c r="G39" s="2">
        <v>-148247</v>
      </c>
      <c r="H39" s="2">
        <f>+G40+H60</f>
        <v>22740288</v>
      </c>
      <c r="I39" s="2">
        <f>+H40+I60</f>
        <v>32521357</v>
      </c>
      <c r="J39" s="2">
        <f>+G39</f>
        <v>-148247</v>
      </c>
      <c r="K39" s="2">
        <f>+I40+K60</f>
        <v>33840247</v>
      </c>
      <c r="L39" s="2">
        <f>+K40+L60</f>
        <v>23928172</v>
      </c>
      <c r="M39" s="2">
        <f>+L40+M60</f>
        <v>16479436</v>
      </c>
      <c r="N39" s="2">
        <f>+K39</f>
        <v>33840247</v>
      </c>
      <c r="O39" s="2">
        <f>+M40+O60</f>
        <v>15861701</v>
      </c>
      <c r="P39" s="2">
        <f>+O40+P60</f>
        <v>9052691</v>
      </c>
      <c r="Q39" s="2">
        <f>+P40+Q60</f>
        <v>-5390621</v>
      </c>
      <c r="R39" s="2">
        <f>+O39</f>
        <v>15861701</v>
      </c>
      <c r="S39" s="2">
        <f>+Q40+S60</f>
        <v>-44148372</v>
      </c>
      <c r="T39" s="2">
        <f>+S40+T60</f>
        <v>-55793513</v>
      </c>
      <c r="U39" s="2">
        <f>+T40+U60</f>
        <v>-66168861</v>
      </c>
      <c r="V39" s="2">
        <f>+S39</f>
        <v>-44148372</v>
      </c>
      <c r="W39" s="2">
        <f>+G39</f>
        <v>-148247</v>
      </c>
      <c r="X39" s="2">
        <v>978125</v>
      </c>
      <c r="Y39" s="2">
        <f>+W39-X39</f>
        <v>-1126372</v>
      </c>
      <c r="Z39" s="34">
        <f>+IF(X39&lt;&gt;0,+(Y39/X39)*100,0)</f>
        <v>-115.15624281150161</v>
      </c>
      <c r="AA39" s="35">
        <v>11737505</v>
      </c>
    </row>
    <row r="40" spans="1:27" ht="12.75">
      <c r="A40" s="41" t="s">
        <v>61</v>
      </c>
      <c r="B40" s="42" t="s">
        <v>60</v>
      </c>
      <c r="C40" s="43">
        <f>+C38+C39</f>
        <v>-54382576</v>
      </c>
      <c r="D40" s="43">
        <f aca="true" t="shared" si="4" ref="D40:AA40">+D38+D39</f>
        <v>0</v>
      </c>
      <c r="E40" s="44">
        <f t="shared" si="4"/>
        <v>-65713562</v>
      </c>
      <c r="F40" s="45">
        <f t="shared" si="4"/>
        <v>32014176</v>
      </c>
      <c r="G40" s="45">
        <f t="shared" si="4"/>
        <v>22840182</v>
      </c>
      <c r="H40" s="45">
        <f t="shared" si="4"/>
        <v>32647244</v>
      </c>
      <c r="I40" s="45">
        <f t="shared" si="4"/>
        <v>33839074</v>
      </c>
      <c r="J40" s="45">
        <f>+I40</f>
        <v>33839074</v>
      </c>
      <c r="K40" s="45">
        <f t="shared" si="4"/>
        <v>23914828</v>
      </c>
      <c r="L40" s="45">
        <f t="shared" si="4"/>
        <v>16490580</v>
      </c>
      <c r="M40" s="45">
        <f t="shared" si="4"/>
        <v>15876802</v>
      </c>
      <c r="N40" s="45">
        <f>+M40</f>
        <v>15876802</v>
      </c>
      <c r="O40" s="45">
        <f t="shared" si="4"/>
        <v>9060000</v>
      </c>
      <c r="P40" s="45">
        <f t="shared" si="4"/>
        <v>-5308774</v>
      </c>
      <c r="Q40" s="45">
        <f t="shared" si="4"/>
        <v>-44170383</v>
      </c>
      <c r="R40" s="45">
        <f>+Q40</f>
        <v>-44170383</v>
      </c>
      <c r="S40" s="45">
        <f t="shared" si="4"/>
        <v>-55713368</v>
      </c>
      <c r="T40" s="45">
        <f t="shared" si="4"/>
        <v>-66286201</v>
      </c>
      <c r="U40" s="45">
        <f t="shared" si="4"/>
        <v>-74944364</v>
      </c>
      <c r="V40" s="45">
        <f>+U40</f>
        <v>-74944364</v>
      </c>
      <c r="W40" s="45">
        <f>+V40</f>
        <v>-74944364</v>
      </c>
      <c r="X40" s="45">
        <f t="shared" si="4"/>
        <v>21054657</v>
      </c>
      <c r="Y40" s="45">
        <f t="shared" si="4"/>
        <v>-95731562</v>
      </c>
      <c r="Z40" s="46">
        <f>+IF(X40&lt;&gt;0,+(Y40/X40)*100,0)</f>
        <v>-454.681175760783</v>
      </c>
      <c r="AA40" s="47">
        <f t="shared" si="4"/>
        <v>32014176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1" ht="12.75" hidden="1">
      <c r="G60">
        <v>-148247</v>
      </c>
      <c r="H60">
        <v>-99894</v>
      </c>
      <c r="I60">
        <v>-125887</v>
      </c>
      <c r="J60">
        <v>-148247</v>
      </c>
      <c r="K60">
        <v>1173</v>
      </c>
      <c r="L60">
        <v>13344</v>
      </c>
      <c r="M60">
        <v>-11144</v>
      </c>
      <c r="N60">
        <v>1173</v>
      </c>
      <c r="O60">
        <v>-15101</v>
      </c>
      <c r="P60">
        <v>-7309</v>
      </c>
      <c r="Q60">
        <v>-81847</v>
      </c>
      <c r="R60">
        <v>-15101</v>
      </c>
      <c r="S60">
        <v>22011</v>
      </c>
      <c r="T60">
        <v>-80145</v>
      </c>
      <c r="U60">
        <v>117340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86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12705609</v>
      </c>
      <c r="D6" s="18"/>
      <c r="E6" s="19">
        <v>52908204</v>
      </c>
      <c r="F6" s="20">
        <v>29864904</v>
      </c>
      <c r="G6" s="20">
        <v>414726</v>
      </c>
      <c r="H6" s="20">
        <v>399008</v>
      </c>
      <c r="I6" s="20">
        <v>832159</v>
      </c>
      <c r="J6" s="20">
        <v>1645893</v>
      </c>
      <c r="K6" s="20">
        <v>739398</v>
      </c>
      <c r="L6" s="20">
        <v>571511</v>
      </c>
      <c r="M6" s="20">
        <v>535656</v>
      </c>
      <c r="N6" s="20">
        <v>1846565</v>
      </c>
      <c r="O6" s="20">
        <v>6576360</v>
      </c>
      <c r="P6" s="20">
        <v>3611045</v>
      </c>
      <c r="Q6" s="20">
        <v>1495527</v>
      </c>
      <c r="R6" s="20">
        <v>11682932</v>
      </c>
      <c r="S6" s="20">
        <v>328393</v>
      </c>
      <c r="T6" s="20">
        <v>820682</v>
      </c>
      <c r="U6" s="20"/>
      <c r="V6" s="20">
        <v>1149075</v>
      </c>
      <c r="W6" s="20">
        <v>16324465</v>
      </c>
      <c r="X6" s="20">
        <v>29864904</v>
      </c>
      <c r="Y6" s="20">
        <v>-13540439</v>
      </c>
      <c r="Z6" s="21">
        <v>-45.34</v>
      </c>
      <c r="AA6" s="22">
        <v>29864904</v>
      </c>
    </row>
    <row r="7" spans="1:27" ht="12.75">
      <c r="A7" s="23" t="s">
        <v>34</v>
      </c>
      <c r="B7" s="17"/>
      <c r="C7" s="18">
        <v>393479</v>
      </c>
      <c r="D7" s="18"/>
      <c r="E7" s="19">
        <v>1233000</v>
      </c>
      <c r="F7" s="20">
        <v>1058520</v>
      </c>
      <c r="G7" s="20">
        <v>41220</v>
      </c>
      <c r="H7" s="20">
        <v>36184</v>
      </c>
      <c r="I7" s="20">
        <v>40390</v>
      </c>
      <c r="J7" s="20">
        <v>117794</v>
      </c>
      <c r="K7" s="20">
        <v>33307</v>
      </c>
      <c r="L7" s="20">
        <v>39799</v>
      </c>
      <c r="M7" s="20">
        <v>20520</v>
      </c>
      <c r="N7" s="20">
        <v>93626</v>
      </c>
      <c r="O7" s="20">
        <v>51048</v>
      </c>
      <c r="P7" s="20">
        <v>59021</v>
      </c>
      <c r="Q7" s="20">
        <v>33931</v>
      </c>
      <c r="R7" s="20">
        <v>144000</v>
      </c>
      <c r="S7" s="20">
        <v>14095</v>
      </c>
      <c r="T7" s="20">
        <v>27578</v>
      </c>
      <c r="U7" s="20"/>
      <c r="V7" s="20">
        <v>41673</v>
      </c>
      <c r="W7" s="20">
        <v>397093</v>
      </c>
      <c r="X7" s="20">
        <v>1058520</v>
      </c>
      <c r="Y7" s="20">
        <v>-661427</v>
      </c>
      <c r="Z7" s="21">
        <v>-62.49</v>
      </c>
      <c r="AA7" s="22">
        <v>1058520</v>
      </c>
    </row>
    <row r="8" spans="1:27" ht="12.75">
      <c r="A8" s="23" t="s">
        <v>35</v>
      </c>
      <c r="B8" s="17"/>
      <c r="C8" s="18">
        <v>12487456</v>
      </c>
      <c r="D8" s="18"/>
      <c r="E8" s="19">
        <v>5248968</v>
      </c>
      <c r="F8" s="20">
        <v>2395363</v>
      </c>
      <c r="G8" s="20">
        <v>182308</v>
      </c>
      <c r="H8" s="20">
        <v>251497</v>
      </c>
      <c r="I8" s="20">
        <v>182375</v>
      </c>
      <c r="J8" s="20">
        <v>616180</v>
      </c>
      <c r="K8" s="20">
        <v>148289</v>
      </c>
      <c r="L8" s="20">
        <v>200112</v>
      </c>
      <c r="M8" s="20">
        <v>690068</v>
      </c>
      <c r="N8" s="20">
        <v>1038469</v>
      </c>
      <c r="O8" s="20">
        <v>560065</v>
      </c>
      <c r="P8" s="20">
        <v>240685</v>
      </c>
      <c r="Q8" s="20">
        <v>166522</v>
      </c>
      <c r="R8" s="20">
        <v>967272</v>
      </c>
      <c r="S8" s="20">
        <v>4000</v>
      </c>
      <c r="T8" s="20">
        <v>1298</v>
      </c>
      <c r="U8" s="20"/>
      <c r="V8" s="20">
        <v>5298</v>
      </c>
      <c r="W8" s="20">
        <v>2627219</v>
      </c>
      <c r="X8" s="20">
        <v>2395363</v>
      </c>
      <c r="Y8" s="20">
        <v>231856</v>
      </c>
      <c r="Z8" s="21">
        <v>9.68</v>
      </c>
      <c r="AA8" s="22">
        <v>2395363</v>
      </c>
    </row>
    <row r="9" spans="1:27" ht="12.75">
      <c r="A9" s="23" t="s">
        <v>36</v>
      </c>
      <c r="B9" s="17" t="s">
        <v>6</v>
      </c>
      <c r="C9" s="18">
        <v>300326224</v>
      </c>
      <c r="D9" s="18"/>
      <c r="E9" s="19">
        <v>94867872</v>
      </c>
      <c r="F9" s="20">
        <v>94700320</v>
      </c>
      <c r="G9" s="20">
        <v>38233000</v>
      </c>
      <c r="H9" s="20">
        <v>256000</v>
      </c>
      <c r="I9" s="20"/>
      <c r="J9" s="20">
        <v>38489000</v>
      </c>
      <c r="K9" s="20">
        <v>392858</v>
      </c>
      <c r="L9" s="20">
        <v>1137781</v>
      </c>
      <c r="M9" s="20">
        <v>30586000</v>
      </c>
      <c r="N9" s="20">
        <v>32116639</v>
      </c>
      <c r="O9" s="20">
        <v>460000</v>
      </c>
      <c r="P9" s="20">
        <v>305000</v>
      </c>
      <c r="Q9" s="20">
        <v>25432185</v>
      </c>
      <c r="R9" s="20">
        <v>26197185</v>
      </c>
      <c r="S9" s="20"/>
      <c r="T9" s="20">
        <v>735000</v>
      </c>
      <c r="U9" s="20"/>
      <c r="V9" s="20">
        <v>735000</v>
      </c>
      <c r="W9" s="20">
        <v>97537824</v>
      </c>
      <c r="X9" s="20">
        <v>94700320</v>
      </c>
      <c r="Y9" s="20">
        <v>2837504</v>
      </c>
      <c r="Z9" s="21">
        <v>3</v>
      </c>
      <c r="AA9" s="22">
        <v>94700320</v>
      </c>
    </row>
    <row r="10" spans="1:27" ht="12.75">
      <c r="A10" s="23" t="s">
        <v>37</v>
      </c>
      <c r="B10" s="17" t="s">
        <v>6</v>
      </c>
      <c r="C10" s="18">
        <v>21400000</v>
      </c>
      <c r="D10" s="18"/>
      <c r="E10" s="19">
        <v>23766000</v>
      </c>
      <c r="F10" s="20">
        <v>23766004</v>
      </c>
      <c r="G10" s="20">
        <v>8706000</v>
      </c>
      <c r="H10" s="20"/>
      <c r="I10" s="20"/>
      <c r="J10" s="20">
        <v>8706000</v>
      </c>
      <c r="K10" s="20"/>
      <c r="L10" s="20"/>
      <c r="M10" s="20">
        <v>8294000</v>
      </c>
      <c r="N10" s="20">
        <v>8294000</v>
      </c>
      <c r="O10" s="20"/>
      <c r="P10" s="20"/>
      <c r="Q10" s="20">
        <v>4766000</v>
      </c>
      <c r="R10" s="20">
        <v>4766000</v>
      </c>
      <c r="S10" s="20"/>
      <c r="T10" s="20"/>
      <c r="U10" s="20"/>
      <c r="V10" s="20"/>
      <c r="W10" s="20">
        <v>21766000</v>
      </c>
      <c r="X10" s="20">
        <v>23766004</v>
      </c>
      <c r="Y10" s="20">
        <v>-2000004</v>
      </c>
      <c r="Z10" s="21">
        <v>-8.42</v>
      </c>
      <c r="AA10" s="22">
        <v>23766004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-119603902</v>
      </c>
      <c r="D14" s="18"/>
      <c r="E14" s="19">
        <v>-100568052</v>
      </c>
      <c r="F14" s="20">
        <v>-104516902</v>
      </c>
      <c r="G14" s="20">
        <v>-3304760</v>
      </c>
      <c r="H14" s="20">
        <v>-5856127</v>
      </c>
      <c r="I14" s="20">
        <v>-4129686</v>
      </c>
      <c r="J14" s="20">
        <v>-13290573</v>
      </c>
      <c r="K14" s="20">
        <v>-10502621</v>
      </c>
      <c r="L14" s="20">
        <v>-11147702</v>
      </c>
      <c r="M14" s="20">
        <v>-5424146</v>
      </c>
      <c r="N14" s="20">
        <v>-27074469</v>
      </c>
      <c r="O14" s="20">
        <v>-10658560</v>
      </c>
      <c r="P14" s="20">
        <v>-9729059</v>
      </c>
      <c r="Q14" s="20">
        <v>-5945510</v>
      </c>
      <c r="R14" s="20">
        <v>-26333129</v>
      </c>
      <c r="S14" s="20">
        <v>-1841893</v>
      </c>
      <c r="T14" s="20">
        <v>-11596344</v>
      </c>
      <c r="U14" s="20"/>
      <c r="V14" s="20">
        <v>-13438237</v>
      </c>
      <c r="W14" s="20">
        <v>-80136408</v>
      </c>
      <c r="X14" s="20">
        <v>-104516902</v>
      </c>
      <c r="Y14" s="20">
        <v>24380494</v>
      </c>
      <c r="Z14" s="21">
        <v>-23.33</v>
      </c>
      <c r="AA14" s="22">
        <v>-104516902</v>
      </c>
    </row>
    <row r="15" spans="1:27" ht="12.75">
      <c r="A15" s="23" t="s">
        <v>42</v>
      </c>
      <c r="B15" s="17"/>
      <c r="C15" s="18">
        <v>-3008508</v>
      </c>
      <c r="D15" s="18"/>
      <c r="E15" s="19">
        <v>-1200000</v>
      </c>
      <c r="F15" s="20">
        <v>-1200000</v>
      </c>
      <c r="G15" s="20"/>
      <c r="H15" s="20"/>
      <c r="I15" s="20"/>
      <c r="J15" s="20"/>
      <c r="K15" s="20"/>
      <c r="L15" s="20"/>
      <c r="M15" s="20"/>
      <c r="N15" s="20"/>
      <c r="O15" s="20"/>
      <c r="P15" s="20">
        <v>-1256062</v>
      </c>
      <c r="Q15" s="20">
        <v>-916980</v>
      </c>
      <c r="R15" s="20">
        <v>-2173042</v>
      </c>
      <c r="S15" s="20"/>
      <c r="T15" s="20"/>
      <c r="U15" s="20"/>
      <c r="V15" s="20"/>
      <c r="W15" s="20">
        <v>-2173042</v>
      </c>
      <c r="X15" s="20">
        <v>-1200000</v>
      </c>
      <c r="Y15" s="20">
        <v>-973042</v>
      </c>
      <c r="Z15" s="21">
        <v>81.09</v>
      </c>
      <c r="AA15" s="22">
        <v>-1200000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224700358</v>
      </c>
      <c r="D17" s="26">
        <f>SUM(D6:D16)</f>
        <v>0</v>
      </c>
      <c r="E17" s="27">
        <f t="shared" si="0"/>
        <v>76255992</v>
      </c>
      <c r="F17" s="28">
        <f t="shared" si="0"/>
        <v>46068209</v>
      </c>
      <c r="G17" s="28">
        <f t="shared" si="0"/>
        <v>44272494</v>
      </c>
      <c r="H17" s="28">
        <f t="shared" si="0"/>
        <v>-4913438</v>
      </c>
      <c r="I17" s="28">
        <f t="shared" si="0"/>
        <v>-3074762</v>
      </c>
      <c r="J17" s="28">
        <f t="shared" si="0"/>
        <v>36284294</v>
      </c>
      <c r="K17" s="28">
        <f t="shared" si="0"/>
        <v>-9188769</v>
      </c>
      <c r="L17" s="28">
        <f t="shared" si="0"/>
        <v>-9198499</v>
      </c>
      <c r="M17" s="28">
        <f t="shared" si="0"/>
        <v>34702098</v>
      </c>
      <c r="N17" s="28">
        <f t="shared" si="0"/>
        <v>16314830</v>
      </c>
      <c r="O17" s="28">
        <f t="shared" si="0"/>
        <v>-3011087</v>
      </c>
      <c r="P17" s="28">
        <f t="shared" si="0"/>
        <v>-6769370</v>
      </c>
      <c r="Q17" s="28">
        <f t="shared" si="0"/>
        <v>25031675</v>
      </c>
      <c r="R17" s="28">
        <f t="shared" si="0"/>
        <v>15251218</v>
      </c>
      <c r="S17" s="28">
        <f t="shared" si="0"/>
        <v>-1495405</v>
      </c>
      <c r="T17" s="28">
        <f t="shared" si="0"/>
        <v>-10011786</v>
      </c>
      <c r="U17" s="28">
        <f t="shared" si="0"/>
        <v>0</v>
      </c>
      <c r="V17" s="28">
        <f t="shared" si="0"/>
        <v>-11507191</v>
      </c>
      <c r="W17" s="28">
        <f t="shared" si="0"/>
        <v>56343151</v>
      </c>
      <c r="X17" s="28">
        <f t="shared" si="0"/>
        <v>46068209</v>
      </c>
      <c r="Y17" s="28">
        <f t="shared" si="0"/>
        <v>10274942</v>
      </c>
      <c r="Z17" s="29">
        <f>+IF(X17&lt;&gt;0,+(Y17/X17)*100,0)</f>
        <v>22.303758324965486</v>
      </c>
      <c r="AA17" s="30">
        <f>SUM(AA6:AA16)</f>
        <v>46068209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>
        <v>443259</v>
      </c>
      <c r="D21" s="18"/>
      <c r="E21" s="19">
        <v>8799996</v>
      </c>
      <c r="F21" s="20"/>
      <c r="G21" s="36"/>
      <c r="H21" s="36"/>
      <c r="I21" s="36"/>
      <c r="J21" s="20"/>
      <c r="K21" s="36"/>
      <c r="L21" s="36">
        <v>20000</v>
      </c>
      <c r="M21" s="20"/>
      <c r="N21" s="36">
        <v>20000</v>
      </c>
      <c r="O21" s="36"/>
      <c r="P21" s="36"/>
      <c r="Q21" s="20"/>
      <c r="R21" s="36"/>
      <c r="S21" s="36"/>
      <c r="T21" s="20">
        <v>30000</v>
      </c>
      <c r="U21" s="36"/>
      <c r="V21" s="36">
        <v>30000</v>
      </c>
      <c r="W21" s="36">
        <v>50000</v>
      </c>
      <c r="X21" s="20"/>
      <c r="Y21" s="36">
        <v>50000</v>
      </c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-81659718</v>
      </c>
      <c r="D26" s="18"/>
      <c r="E26" s="19">
        <v>-90561000</v>
      </c>
      <c r="F26" s="20">
        <v>-90430008</v>
      </c>
      <c r="G26" s="20">
        <v>-8709415</v>
      </c>
      <c r="H26" s="20">
        <v>-9776536</v>
      </c>
      <c r="I26" s="20">
        <v>-5443645</v>
      </c>
      <c r="J26" s="20">
        <v>-23929596</v>
      </c>
      <c r="K26" s="20">
        <v>-7415519</v>
      </c>
      <c r="L26" s="20">
        <v>-4110870</v>
      </c>
      <c r="M26" s="20">
        <v>-13665712</v>
      </c>
      <c r="N26" s="20">
        <v>-25192101</v>
      </c>
      <c r="O26" s="20">
        <v>-2753186</v>
      </c>
      <c r="P26" s="20">
        <v>-811587</v>
      </c>
      <c r="Q26" s="20">
        <v>-5428062</v>
      </c>
      <c r="R26" s="20">
        <v>-8992835</v>
      </c>
      <c r="S26" s="20">
        <v>-2493185</v>
      </c>
      <c r="T26" s="20">
        <v>-2247059</v>
      </c>
      <c r="U26" s="20"/>
      <c r="V26" s="20">
        <v>-4740244</v>
      </c>
      <c r="W26" s="20">
        <v>-62854776</v>
      </c>
      <c r="X26" s="20">
        <v>-90430008</v>
      </c>
      <c r="Y26" s="20">
        <v>27575232</v>
      </c>
      <c r="Z26" s="21">
        <v>-30.49</v>
      </c>
      <c r="AA26" s="22">
        <v>-90430008</v>
      </c>
    </row>
    <row r="27" spans="1:27" ht="12.75">
      <c r="A27" s="24" t="s">
        <v>51</v>
      </c>
      <c r="B27" s="25"/>
      <c r="C27" s="26">
        <f aca="true" t="shared" si="1" ref="C27:Y27">SUM(C21:C26)</f>
        <v>-81216459</v>
      </c>
      <c r="D27" s="26">
        <f>SUM(D21:D26)</f>
        <v>0</v>
      </c>
      <c r="E27" s="27">
        <f t="shared" si="1"/>
        <v>-81761004</v>
      </c>
      <c r="F27" s="28">
        <f t="shared" si="1"/>
        <v>-90430008</v>
      </c>
      <c r="G27" s="28">
        <f t="shared" si="1"/>
        <v>-8709415</v>
      </c>
      <c r="H27" s="28">
        <f t="shared" si="1"/>
        <v>-9776536</v>
      </c>
      <c r="I27" s="28">
        <f t="shared" si="1"/>
        <v>-5443645</v>
      </c>
      <c r="J27" s="28">
        <f t="shared" si="1"/>
        <v>-23929596</v>
      </c>
      <c r="K27" s="28">
        <f t="shared" si="1"/>
        <v>-7415519</v>
      </c>
      <c r="L27" s="28">
        <f t="shared" si="1"/>
        <v>-4090870</v>
      </c>
      <c r="M27" s="28">
        <f t="shared" si="1"/>
        <v>-13665712</v>
      </c>
      <c r="N27" s="28">
        <f t="shared" si="1"/>
        <v>-25172101</v>
      </c>
      <c r="O27" s="28">
        <f t="shared" si="1"/>
        <v>-2753186</v>
      </c>
      <c r="P27" s="28">
        <f t="shared" si="1"/>
        <v>-811587</v>
      </c>
      <c r="Q27" s="28">
        <f t="shared" si="1"/>
        <v>-5428062</v>
      </c>
      <c r="R27" s="28">
        <f t="shared" si="1"/>
        <v>-8992835</v>
      </c>
      <c r="S27" s="28">
        <f t="shared" si="1"/>
        <v>-2493185</v>
      </c>
      <c r="T27" s="28">
        <f t="shared" si="1"/>
        <v>-2217059</v>
      </c>
      <c r="U27" s="28">
        <f t="shared" si="1"/>
        <v>0</v>
      </c>
      <c r="V27" s="28">
        <f t="shared" si="1"/>
        <v>-4710244</v>
      </c>
      <c r="W27" s="28">
        <f t="shared" si="1"/>
        <v>-62804776</v>
      </c>
      <c r="X27" s="28">
        <f t="shared" si="1"/>
        <v>-90430008</v>
      </c>
      <c r="Y27" s="28">
        <f t="shared" si="1"/>
        <v>27625232</v>
      </c>
      <c r="Z27" s="29">
        <f>+IF(X27&lt;&gt;0,+(Y27/X27)*100,0)</f>
        <v>-30.548744394670408</v>
      </c>
      <c r="AA27" s="30">
        <f>SUM(AA21:AA26)</f>
        <v>-90430008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>
        <v>5755949</v>
      </c>
      <c r="D32" s="18"/>
      <c r="E32" s="19"/>
      <c r="F32" s="20">
        <v>27324816</v>
      </c>
      <c r="G32" s="20"/>
      <c r="H32" s="20">
        <v>7450247</v>
      </c>
      <c r="I32" s="20">
        <v>9908761</v>
      </c>
      <c r="J32" s="20">
        <v>17359008</v>
      </c>
      <c r="K32" s="20"/>
      <c r="L32" s="20"/>
      <c r="M32" s="20"/>
      <c r="N32" s="20"/>
      <c r="O32" s="20">
        <v>7675504</v>
      </c>
      <c r="P32" s="20"/>
      <c r="Q32" s="20"/>
      <c r="R32" s="20">
        <v>7675504</v>
      </c>
      <c r="S32" s="20">
        <v>3585378</v>
      </c>
      <c r="T32" s="20"/>
      <c r="U32" s="20"/>
      <c r="V32" s="20">
        <v>3585378</v>
      </c>
      <c r="W32" s="20">
        <v>28619890</v>
      </c>
      <c r="X32" s="20">
        <v>27324816</v>
      </c>
      <c r="Y32" s="20">
        <v>1295074</v>
      </c>
      <c r="Z32" s="21">
        <v>4.74</v>
      </c>
      <c r="AA32" s="22">
        <v>27324816</v>
      </c>
    </row>
    <row r="33" spans="1:27" ht="12.75">
      <c r="A33" s="23" t="s">
        <v>55</v>
      </c>
      <c r="B33" s="17"/>
      <c r="C33" s="18"/>
      <c r="D33" s="18"/>
      <c r="E33" s="19"/>
      <c r="F33" s="20"/>
      <c r="G33" s="20"/>
      <c r="H33" s="36"/>
      <c r="I33" s="36"/>
      <c r="J33" s="36"/>
      <c r="K33" s="20"/>
      <c r="L33" s="20"/>
      <c r="M33" s="20"/>
      <c r="N33" s="20"/>
      <c r="O33" s="36"/>
      <c r="P33" s="36"/>
      <c r="Q33" s="36"/>
      <c r="R33" s="20"/>
      <c r="S33" s="20"/>
      <c r="T33" s="20"/>
      <c r="U33" s="20"/>
      <c r="V33" s="36"/>
      <c r="W33" s="36"/>
      <c r="X33" s="36"/>
      <c r="Y33" s="20"/>
      <c r="Z33" s="21"/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>
        <v>1585736</v>
      </c>
      <c r="G35" s="20"/>
      <c r="H35" s="20"/>
      <c r="I35" s="20"/>
      <c r="J35" s="20"/>
      <c r="K35" s="20"/>
      <c r="L35" s="20"/>
      <c r="M35" s="20"/>
      <c r="N35" s="20"/>
      <c r="O35" s="20"/>
      <c r="P35" s="20">
        <v>1813986</v>
      </c>
      <c r="Q35" s="20">
        <v>1146853</v>
      </c>
      <c r="R35" s="20">
        <v>2960839</v>
      </c>
      <c r="S35" s="20"/>
      <c r="T35" s="20"/>
      <c r="U35" s="20"/>
      <c r="V35" s="20"/>
      <c r="W35" s="20">
        <v>2960839</v>
      </c>
      <c r="X35" s="20">
        <v>1585736</v>
      </c>
      <c r="Y35" s="20">
        <v>1375103</v>
      </c>
      <c r="Z35" s="21">
        <v>86.72</v>
      </c>
      <c r="AA35" s="22">
        <v>1585736</v>
      </c>
    </row>
    <row r="36" spans="1:27" ht="12.75">
      <c r="A36" s="24" t="s">
        <v>57</v>
      </c>
      <c r="B36" s="25"/>
      <c r="C36" s="26">
        <f aca="true" t="shared" si="2" ref="C36:Y36">SUM(C31:C35)</f>
        <v>5755949</v>
      </c>
      <c r="D36" s="26">
        <f>SUM(D31:D35)</f>
        <v>0</v>
      </c>
      <c r="E36" s="27">
        <f t="shared" si="2"/>
        <v>0</v>
      </c>
      <c r="F36" s="28">
        <f t="shared" si="2"/>
        <v>28910552</v>
      </c>
      <c r="G36" s="28">
        <f t="shared" si="2"/>
        <v>0</v>
      </c>
      <c r="H36" s="28">
        <f t="shared" si="2"/>
        <v>7450247</v>
      </c>
      <c r="I36" s="28">
        <f t="shared" si="2"/>
        <v>9908761</v>
      </c>
      <c r="J36" s="28">
        <f t="shared" si="2"/>
        <v>17359008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  <c r="O36" s="28">
        <f t="shared" si="2"/>
        <v>7675504</v>
      </c>
      <c r="P36" s="28">
        <f t="shared" si="2"/>
        <v>1813986</v>
      </c>
      <c r="Q36" s="28">
        <f t="shared" si="2"/>
        <v>1146853</v>
      </c>
      <c r="R36" s="28">
        <f t="shared" si="2"/>
        <v>10636343</v>
      </c>
      <c r="S36" s="28">
        <f t="shared" si="2"/>
        <v>3585378</v>
      </c>
      <c r="T36" s="28">
        <f t="shared" si="2"/>
        <v>0</v>
      </c>
      <c r="U36" s="28">
        <f t="shared" si="2"/>
        <v>0</v>
      </c>
      <c r="V36" s="28">
        <f t="shared" si="2"/>
        <v>3585378</v>
      </c>
      <c r="W36" s="28">
        <f t="shared" si="2"/>
        <v>31580729</v>
      </c>
      <c r="X36" s="28">
        <f t="shared" si="2"/>
        <v>28910552</v>
      </c>
      <c r="Y36" s="28">
        <f t="shared" si="2"/>
        <v>2670177</v>
      </c>
      <c r="Z36" s="29">
        <f>+IF(X36&lt;&gt;0,+(Y36/X36)*100,0)</f>
        <v>9.235994525459077</v>
      </c>
      <c r="AA36" s="30">
        <f>SUM(AA31:AA35)</f>
        <v>28910552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149239848</v>
      </c>
      <c r="D38" s="32">
        <f>+D17+D27+D36</f>
        <v>0</v>
      </c>
      <c r="E38" s="33">
        <f t="shared" si="3"/>
        <v>-5505012</v>
      </c>
      <c r="F38" s="2">
        <f t="shared" si="3"/>
        <v>-15451247</v>
      </c>
      <c r="G38" s="2">
        <f t="shared" si="3"/>
        <v>35563079</v>
      </c>
      <c r="H38" s="2">
        <f t="shared" si="3"/>
        <v>-7239727</v>
      </c>
      <c r="I38" s="2">
        <f t="shared" si="3"/>
        <v>1390354</v>
      </c>
      <c r="J38" s="2">
        <f t="shared" si="3"/>
        <v>29713706</v>
      </c>
      <c r="K38" s="2">
        <f t="shared" si="3"/>
        <v>-16604288</v>
      </c>
      <c r="L38" s="2">
        <f t="shared" si="3"/>
        <v>-13289369</v>
      </c>
      <c r="M38" s="2">
        <f t="shared" si="3"/>
        <v>21036386</v>
      </c>
      <c r="N38" s="2">
        <f t="shared" si="3"/>
        <v>-8857271</v>
      </c>
      <c r="O38" s="2">
        <f t="shared" si="3"/>
        <v>1911231</v>
      </c>
      <c r="P38" s="2">
        <f t="shared" si="3"/>
        <v>-5766971</v>
      </c>
      <c r="Q38" s="2">
        <f t="shared" si="3"/>
        <v>20750466</v>
      </c>
      <c r="R38" s="2">
        <f t="shared" si="3"/>
        <v>16894726</v>
      </c>
      <c r="S38" s="2">
        <f t="shared" si="3"/>
        <v>-403212</v>
      </c>
      <c r="T38" s="2">
        <f t="shared" si="3"/>
        <v>-12228845</v>
      </c>
      <c r="U38" s="2">
        <f t="shared" si="3"/>
        <v>0</v>
      </c>
      <c r="V38" s="2">
        <f t="shared" si="3"/>
        <v>-12632057</v>
      </c>
      <c r="W38" s="2">
        <f t="shared" si="3"/>
        <v>25119104</v>
      </c>
      <c r="X38" s="2">
        <f t="shared" si="3"/>
        <v>-15451247</v>
      </c>
      <c r="Y38" s="2">
        <f t="shared" si="3"/>
        <v>40570351</v>
      </c>
      <c r="Z38" s="34">
        <f>+IF(X38&lt;&gt;0,+(Y38/X38)*100,0)</f>
        <v>-262.57007605923326</v>
      </c>
      <c r="AA38" s="35">
        <f>+AA17+AA27+AA36</f>
        <v>-15451247</v>
      </c>
    </row>
    <row r="39" spans="1:27" ht="12.75">
      <c r="A39" s="23" t="s">
        <v>59</v>
      </c>
      <c r="B39" s="17"/>
      <c r="C39" s="32">
        <v>49246183</v>
      </c>
      <c r="D39" s="32"/>
      <c r="E39" s="33"/>
      <c r="F39" s="2">
        <v>20553029</v>
      </c>
      <c r="G39" s="2">
        <v>17113161</v>
      </c>
      <c r="H39" s="2">
        <f>+G40+H60</f>
        <v>52676240</v>
      </c>
      <c r="I39" s="2">
        <f>+H40+I60</f>
        <v>45436513</v>
      </c>
      <c r="J39" s="2">
        <f>+G39</f>
        <v>17113161</v>
      </c>
      <c r="K39" s="2">
        <f>+I40+K60</f>
        <v>46826867</v>
      </c>
      <c r="L39" s="2">
        <f>+K40+L60</f>
        <v>30222579</v>
      </c>
      <c r="M39" s="2">
        <f>+L40+M60</f>
        <v>16933210</v>
      </c>
      <c r="N39" s="2">
        <f>+K39</f>
        <v>46826867</v>
      </c>
      <c r="O39" s="2">
        <f>+M40+O60</f>
        <v>37969596</v>
      </c>
      <c r="P39" s="2">
        <f>+O40+P60</f>
        <v>39880827</v>
      </c>
      <c r="Q39" s="2">
        <f>+P40+Q60</f>
        <v>34113856</v>
      </c>
      <c r="R39" s="2">
        <f>+O39</f>
        <v>37969596</v>
      </c>
      <c r="S39" s="2">
        <f>+Q40+S60</f>
        <v>54864322</v>
      </c>
      <c r="T39" s="2">
        <f>+S40+T60</f>
        <v>54461110</v>
      </c>
      <c r="U39" s="2">
        <f>+T40+U60</f>
        <v>42232265</v>
      </c>
      <c r="V39" s="2">
        <f>+S39</f>
        <v>54864322</v>
      </c>
      <c r="W39" s="2">
        <f>+G39</f>
        <v>17113161</v>
      </c>
      <c r="X39" s="2">
        <v>20553029</v>
      </c>
      <c r="Y39" s="2">
        <f>+W39-X39</f>
        <v>-3439868</v>
      </c>
      <c r="Z39" s="34">
        <f>+IF(X39&lt;&gt;0,+(Y39/X39)*100,0)</f>
        <v>-16.736550121152458</v>
      </c>
      <c r="AA39" s="35">
        <v>20553029</v>
      </c>
    </row>
    <row r="40" spans="1:27" ht="12.75">
      <c r="A40" s="41" t="s">
        <v>61</v>
      </c>
      <c r="B40" s="42" t="s">
        <v>60</v>
      </c>
      <c r="C40" s="43">
        <f>+C38+C39</f>
        <v>198486031</v>
      </c>
      <c r="D40" s="43">
        <f aca="true" t="shared" si="4" ref="D40:AA40">+D38+D39</f>
        <v>0</v>
      </c>
      <c r="E40" s="44">
        <f t="shared" si="4"/>
        <v>-5505012</v>
      </c>
      <c r="F40" s="45">
        <f t="shared" si="4"/>
        <v>5101782</v>
      </c>
      <c r="G40" s="45">
        <f t="shared" si="4"/>
        <v>52676240</v>
      </c>
      <c r="H40" s="45">
        <f t="shared" si="4"/>
        <v>45436513</v>
      </c>
      <c r="I40" s="45">
        <f t="shared" si="4"/>
        <v>46826867</v>
      </c>
      <c r="J40" s="45">
        <f>+I40</f>
        <v>46826867</v>
      </c>
      <c r="K40" s="45">
        <f t="shared" si="4"/>
        <v>30222579</v>
      </c>
      <c r="L40" s="45">
        <f t="shared" si="4"/>
        <v>16933210</v>
      </c>
      <c r="M40" s="45">
        <f t="shared" si="4"/>
        <v>37969596</v>
      </c>
      <c r="N40" s="45">
        <f>+M40</f>
        <v>37969596</v>
      </c>
      <c r="O40" s="45">
        <f t="shared" si="4"/>
        <v>39880827</v>
      </c>
      <c r="P40" s="45">
        <f t="shared" si="4"/>
        <v>34113856</v>
      </c>
      <c r="Q40" s="45">
        <f t="shared" si="4"/>
        <v>54864322</v>
      </c>
      <c r="R40" s="45">
        <f>+Q40</f>
        <v>54864322</v>
      </c>
      <c r="S40" s="45">
        <f t="shared" si="4"/>
        <v>54461110</v>
      </c>
      <c r="T40" s="45">
        <f t="shared" si="4"/>
        <v>42232265</v>
      </c>
      <c r="U40" s="45">
        <f t="shared" si="4"/>
        <v>42232265</v>
      </c>
      <c r="V40" s="45">
        <f>+U40</f>
        <v>42232265</v>
      </c>
      <c r="W40" s="45">
        <f>+V40</f>
        <v>42232265</v>
      </c>
      <c r="X40" s="45">
        <f t="shared" si="4"/>
        <v>5101782</v>
      </c>
      <c r="Y40" s="45">
        <f t="shared" si="4"/>
        <v>37130483</v>
      </c>
      <c r="Z40" s="46">
        <f>+IF(X40&lt;&gt;0,+(Y40/X40)*100,0)</f>
        <v>727.794386353631</v>
      </c>
      <c r="AA40" s="47">
        <f t="shared" si="4"/>
        <v>5101782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17113161</v>
      </c>
      <c r="J60">
        <v>17113161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87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-24655530</v>
      </c>
      <c r="D14" s="18"/>
      <c r="E14" s="19">
        <v>-206656743</v>
      </c>
      <c r="F14" s="20">
        <v>-210865974</v>
      </c>
      <c r="G14" s="20">
        <v>-5938861</v>
      </c>
      <c r="H14" s="20"/>
      <c r="I14" s="20"/>
      <c r="J14" s="20">
        <v>-5938861</v>
      </c>
      <c r="K14" s="20">
        <v>-4171588</v>
      </c>
      <c r="L14" s="20">
        <v>-3786224</v>
      </c>
      <c r="M14" s="20">
        <v>-24370452</v>
      </c>
      <c r="N14" s="20">
        <v>-32328264</v>
      </c>
      <c r="O14" s="20">
        <v>-10206949</v>
      </c>
      <c r="P14" s="20">
        <v>-806471</v>
      </c>
      <c r="Q14" s="20">
        <v>-5549497</v>
      </c>
      <c r="R14" s="20">
        <v>-16562917</v>
      </c>
      <c r="S14" s="20">
        <v>-1229706</v>
      </c>
      <c r="T14" s="20">
        <v>-7061822</v>
      </c>
      <c r="U14" s="20">
        <v>-7539618</v>
      </c>
      <c r="V14" s="20">
        <v>-15831146</v>
      </c>
      <c r="W14" s="20">
        <v>-70661188</v>
      </c>
      <c r="X14" s="20">
        <v>-210865974</v>
      </c>
      <c r="Y14" s="20">
        <v>140204786</v>
      </c>
      <c r="Z14" s="21">
        <v>-66.49</v>
      </c>
      <c r="AA14" s="22">
        <v>-210865974</v>
      </c>
    </row>
    <row r="15" spans="1:27" ht="12.75">
      <c r="A15" s="23" t="s">
        <v>42</v>
      </c>
      <c r="B15" s="17"/>
      <c r="C15" s="18">
        <v>1315782</v>
      </c>
      <c r="D15" s="18"/>
      <c r="E15" s="19">
        <v>-764000</v>
      </c>
      <c r="F15" s="20">
        <v>-1264000</v>
      </c>
      <c r="G15" s="20">
        <v>-766666</v>
      </c>
      <c r="H15" s="20"/>
      <c r="I15" s="20"/>
      <c r="J15" s="20">
        <v>-766666</v>
      </c>
      <c r="K15" s="20"/>
      <c r="L15" s="20">
        <v>-4086</v>
      </c>
      <c r="M15" s="20"/>
      <c r="N15" s="20">
        <v>-4086</v>
      </c>
      <c r="O15" s="20">
        <v>-163</v>
      </c>
      <c r="P15" s="20"/>
      <c r="Q15" s="20">
        <v>-4547</v>
      </c>
      <c r="R15" s="20">
        <v>-4710</v>
      </c>
      <c r="S15" s="20">
        <v>-299293</v>
      </c>
      <c r="T15" s="20">
        <v>-11080</v>
      </c>
      <c r="U15" s="20">
        <v>-2809</v>
      </c>
      <c r="V15" s="20">
        <v>-313182</v>
      </c>
      <c r="W15" s="20">
        <v>-1088644</v>
      </c>
      <c r="X15" s="20">
        <v>-1264000</v>
      </c>
      <c r="Y15" s="20">
        <v>175356</v>
      </c>
      <c r="Z15" s="21">
        <v>-13.87</v>
      </c>
      <c r="AA15" s="22">
        <v>-1264000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-23339748</v>
      </c>
      <c r="D17" s="26">
        <f>SUM(D6:D16)</f>
        <v>0</v>
      </c>
      <c r="E17" s="27">
        <f t="shared" si="0"/>
        <v>-207420743</v>
      </c>
      <c r="F17" s="28">
        <f t="shared" si="0"/>
        <v>-212129974</v>
      </c>
      <c r="G17" s="28">
        <f t="shared" si="0"/>
        <v>-6705527</v>
      </c>
      <c r="H17" s="28">
        <f t="shared" si="0"/>
        <v>0</v>
      </c>
      <c r="I17" s="28">
        <f t="shared" si="0"/>
        <v>0</v>
      </c>
      <c r="J17" s="28">
        <f t="shared" si="0"/>
        <v>-6705527</v>
      </c>
      <c r="K17" s="28">
        <f t="shared" si="0"/>
        <v>-4171588</v>
      </c>
      <c r="L17" s="28">
        <f t="shared" si="0"/>
        <v>-3790310</v>
      </c>
      <c r="M17" s="28">
        <f t="shared" si="0"/>
        <v>-24370452</v>
      </c>
      <c r="N17" s="28">
        <f t="shared" si="0"/>
        <v>-32332350</v>
      </c>
      <c r="O17" s="28">
        <f t="shared" si="0"/>
        <v>-10207112</v>
      </c>
      <c r="P17" s="28">
        <f t="shared" si="0"/>
        <v>-806471</v>
      </c>
      <c r="Q17" s="28">
        <f t="shared" si="0"/>
        <v>-5554044</v>
      </c>
      <c r="R17" s="28">
        <f t="shared" si="0"/>
        <v>-16567627</v>
      </c>
      <c r="S17" s="28">
        <f t="shared" si="0"/>
        <v>-1528999</v>
      </c>
      <c r="T17" s="28">
        <f t="shared" si="0"/>
        <v>-7072902</v>
      </c>
      <c r="U17" s="28">
        <f t="shared" si="0"/>
        <v>-7542427</v>
      </c>
      <c r="V17" s="28">
        <f t="shared" si="0"/>
        <v>-16144328</v>
      </c>
      <c r="W17" s="28">
        <f t="shared" si="0"/>
        <v>-71749832</v>
      </c>
      <c r="X17" s="28">
        <f t="shared" si="0"/>
        <v>-212129974</v>
      </c>
      <c r="Y17" s="28">
        <f t="shared" si="0"/>
        <v>140380142</v>
      </c>
      <c r="Z17" s="29">
        <f>+IF(X17&lt;&gt;0,+(Y17/X17)*100,0)</f>
        <v>-66.17647631446935</v>
      </c>
      <c r="AA17" s="30">
        <f>SUM(AA6:AA16)</f>
        <v>-212129974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-3391421</v>
      </c>
      <c r="D33" s="18"/>
      <c r="E33" s="19">
        <v>2559535</v>
      </c>
      <c r="F33" s="20">
        <v>2559535</v>
      </c>
      <c r="G33" s="20">
        <v>3074</v>
      </c>
      <c r="H33" s="36">
        <v>-3074</v>
      </c>
      <c r="I33" s="36"/>
      <c r="J33" s="36"/>
      <c r="K33" s="20">
        <v>17933</v>
      </c>
      <c r="L33" s="20">
        <v>-17933</v>
      </c>
      <c r="M33" s="20"/>
      <c r="N33" s="20"/>
      <c r="O33" s="36">
        <v>5380</v>
      </c>
      <c r="P33" s="36">
        <v>-5380</v>
      </c>
      <c r="Q33" s="36">
        <v>14346</v>
      </c>
      <c r="R33" s="20">
        <v>14346</v>
      </c>
      <c r="S33" s="20">
        <v>-5380</v>
      </c>
      <c r="T33" s="20">
        <v>-8276</v>
      </c>
      <c r="U33" s="20">
        <v>2897</v>
      </c>
      <c r="V33" s="36">
        <v>-10759</v>
      </c>
      <c r="W33" s="36">
        <v>3587</v>
      </c>
      <c r="X33" s="36">
        <v>2559535</v>
      </c>
      <c r="Y33" s="20">
        <v>-2555948</v>
      </c>
      <c r="Z33" s="21">
        <v>-99.86</v>
      </c>
      <c r="AA33" s="22">
        <v>2559535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-3391421</v>
      </c>
      <c r="D36" s="26">
        <f>SUM(D31:D35)</f>
        <v>0</v>
      </c>
      <c r="E36" s="27">
        <f t="shared" si="2"/>
        <v>2559535</v>
      </c>
      <c r="F36" s="28">
        <f t="shared" si="2"/>
        <v>2559535</v>
      </c>
      <c r="G36" s="28">
        <f t="shared" si="2"/>
        <v>3074</v>
      </c>
      <c r="H36" s="28">
        <f t="shared" si="2"/>
        <v>-3074</v>
      </c>
      <c r="I36" s="28">
        <f t="shared" si="2"/>
        <v>0</v>
      </c>
      <c r="J36" s="28">
        <f t="shared" si="2"/>
        <v>0</v>
      </c>
      <c r="K36" s="28">
        <f t="shared" si="2"/>
        <v>17933</v>
      </c>
      <c r="L36" s="28">
        <f t="shared" si="2"/>
        <v>-17933</v>
      </c>
      <c r="M36" s="28">
        <f t="shared" si="2"/>
        <v>0</v>
      </c>
      <c r="N36" s="28">
        <f t="shared" si="2"/>
        <v>0</v>
      </c>
      <c r="O36" s="28">
        <f t="shared" si="2"/>
        <v>5380</v>
      </c>
      <c r="P36" s="28">
        <f t="shared" si="2"/>
        <v>-5380</v>
      </c>
      <c r="Q36" s="28">
        <f t="shared" si="2"/>
        <v>14346</v>
      </c>
      <c r="R36" s="28">
        <f t="shared" si="2"/>
        <v>14346</v>
      </c>
      <c r="S36" s="28">
        <f t="shared" si="2"/>
        <v>-5380</v>
      </c>
      <c r="T36" s="28">
        <f t="shared" si="2"/>
        <v>-8276</v>
      </c>
      <c r="U36" s="28">
        <f t="shared" si="2"/>
        <v>2897</v>
      </c>
      <c r="V36" s="28">
        <f t="shared" si="2"/>
        <v>-10759</v>
      </c>
      <c r="W36" s="28">
        <f t="shared" si="2"/>
        <v>3587</v>
      </c>
      <c r="X36" s="28">
        <f t="shared" si="2"/>
        <v>2559535</v>
      </c>
      <c r="Y36" s="28">
        <f t="shared" si="2"/>
        <v>-2555948</v>
      </c>
      <c r="Z36" s="29">
        <f>+IF(X36&lt;&gt;0,+(Y36/X36)*100,0)</f>
        <v>-99.85985735690271</v>
      </c>
      <c r="AA36" s="30">
        <f>SUM(AA31:AA35)</f>
        <v>2559535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-26731169</v>
      </c>
      <c r="D38" s="32">
        <f>+D17+D27+D36</f>
        <v>0</v>
      </c>
      <c r="E38" s="33">
        <f t="shared" si="3"/>
        <v>-204861208</v>
      </c>
      <c r="F38" s="2">
        <f t="shared" si="3"/>
        <v>-209570439</v>
      </c>
      <c r="G38" s="2">
        <f t="shared" si="3"/>
        <v>-6702453</v>
      </c>
      <c r="H38" s="2">
        <f t="shared" si="3"/>
        <v>-3074</v>
      </c>
      <c r="I38" s="2">
        <f t="shared" si="3"/>
        <v>0</v>
      </c>
      <c r="J38" s="2">
        <f t="shared" si="3"/>
        <v>-6705527</v>
      </c>
      <c r="K38" s="2">
        <f t="shared" si="3"/>
        <v>-4153655</v>
      </c>
      <c r="L38" s="2">
        <f t="shared" si="3"/>
        <v>-3808243</v>
      </c>
      <c r="M38" s="2">
        <f t="shared" si="3"/>
        <v>-24370452</v>
      </c>
      <c r="N38" s="2">
        <f t="shared" si="3"/>
        <v>-32332350</v>
      </c>
      <c r="O38" s="2">
        <f t="shared" si="3"/>
        <v>-10201732</v>
      </c>
      <c r="P38" s="2">
        <f t="shared" si="3"/>
        <v>-811851</v>
      </c>
      <c r="Q38" s="2">
        <f t="shared" si="3"/>
        <v>-5539698</v>
      </c>
      <c r="R38" s="2">
        <f t="shared" si="3"/>
        <v>-16553281</v>
      </c>
      <c r="S38" s="2">
        <f t="shared" si="3"/>
        <v>-1534379</v>
      </c>
      <c r="T38" s="2">
        <f t="shared" si="3"/>
        <v>-7081178</v>
      </c>
      <c r="U38" s="2">
        <f t="shared" si="3"/>
        <v>-7539530</v>
      </c>
      <c r="V38" s="2">
        <f t="shared" si="3"/>
        <v>-16155087</v>
      </c>
      <c r="W38" s="2">
        <f t="shared" si="3"/>
        <v>-71746245</v>
      </c>
      <c r="X38" s="2">
        <f t="shared" si="3"/>
        <v>-209570439</v>
      </c>
      <c r="Y38" s="2">
        <f t="shared" si="3"/>
        <v>137824194</v>
      </c>
      <c r="Z38" s="34">
        <f>+IF(X38&lt;&gt;0,+(Y38/X38)*100,0)</f>
        <v>-65.76509294805648</v>
      </c>
      <c r="AA38" s="35">
        <f>+AA17+AA27+AA36</f>
        <v>-209570439</v>
      </c>
    </row>
    <row r="39" spans="1:27" ht="12.75">
      <c r="A39" s="23" t="s">
        <v>59</v>
      </c>
      <c r="B39" s="17"/>
      <c r="C39" s="32">
        <v>-20919702</v>
      </c>
      <c r="D39" s="32"/>
      <c r="E39" s="33"/>
      <c r="F39" s="2"/>
      <c r="G39" s="2"/>
      <c r="H39" s="2">
        <f>+G40+H60</f>
        <v>-6702453</v>
      </c>
      <c r="I39" s="2">
        <f>+H40+I60</f>
        <v>-6705527</v>
      </c>
      <c r="J39" s="2">
        <f>+G39</f>
        <v>0</v>
      </c>
      <c r="K39" s="2">
        <f>+I40+K60</f>
        <v>-6705527</v>
      </c>
      <c r="L39" s="2">
        <f>+K40+L60</f>
        <v>-10859182</v>
      </c>
      <c r="M39" s="2">
        <f>+L40+M60</f>
        <v>-14667425</v>
      </c>
      <c r="N39" s="2">
        <f>+K39</f>
        <v>-6705527</v>
      </c>
      <c r="O39" s="2">
        <f>+M40+O60</f>
        <v>-39037877</v>
      </c>
      <c r="P39" s="2">
        <f>+O40+P60</f>
        <v>-49239609</v>
      </c>
      <c r="Q39" s="2">
        <f>+P40+Q60</f>
        <v>-50051460</v>
      </c>
      <c r="R39" s="2">
        <f>+O39</f>
        <v>-39037877</v>
      </c>
      <c r="S39" s="2">
        <f>+Q40+S60</f>
        <v>-55591158</v>
      </c>
      <c r="T39" s="2">
        <f>+S40+T60</f>
        <v>-57125537</v>
      </c>
      <c r="U39" s="2">
        <f>+T40+U60</f>
        <v>-64206715</v>
      </c>
      <c r="V39" s="2">
        <f>+S39</f>
        <v>-55591158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-47650871</v>
      </c>
      <c r="D40" s="43">
        <f aca="true" t="shared" si="4" ref="D40:AA40">+D38+D39</f>
        <v>0</v>
      </c>
      <c r="E40" s="44">
        <f t="shared" si="4"/>
        <v>-204861208</v>
      </c>
      <c r="F40" s="45">
        <f t="shared" si="4"/>
        <v>-209570439</v>
      </c>
      <c r="G40" s="45">
        <f t="shared" si="4"/>
        <v>-6702453</v>
      </c>
      <c r="H40" s="45">
        <f t="shared" si="4"/>
        <v>-6705527</v>
      </c>
      <c r="I40" s="45">
        <f t="shared" si="4"/>
        <v>-6705527</v>
      </c>
      <c r="J40" s="45">
        <f>+I40</f>
        <v>-6705527</v>
      </c>
      <c r="K40" s="45">
        <f t="shared" si="4"/>
        <v>-10859182</v>
      </c>
      <c r="L40" s="45">
        <f t="shared" si="4"/>
        <v>-14667425</v>
      </c>
      <c r="M40" s="45">
        <f t="shared" si="4"/>
        <v>-39037877</v>
      </c>
      <c r="N40" s="45">
        <f>+M40</f>
        <v>-39037877</v>
      </c>
      <c r="O40" s="45">
        <f t="shared" si="4"/>
        <v>-49239609</v>
      </c>
      <c r="P40" s="45">
        <f t="shared" si="4"/>
        <v>-50051460</v>
      </c>
      <c r="Q40" s="45">
        <f t="shared" si="4"/>
        <v>-55591158</v>
      </c>
      <c r="R40" s="45">
        <f>+Q40</f>
        <v>-55591158</v>
      </c>
      <c r="S40" s="45">
        <f t="shared" si="4"/>
        <v>-57125537</v>
      </c>
      <c r="T40" s="45">
        <f t="shared" si="4"/>
        <v>-64206715</v>
      </c>
      <c r="U40" s="45">
        <f t="shared" si="4"/>
        <v>-71746245</v>
      </c>
      <c r="V40" s="45">
        <f>+U40</f>
        <v>-71746245</v>
      </c>
      <c r="W40" s="45">
        <f>+V40</f>
        <v>-71746245</v>
      </c>
      <c r="X40" s="45">
        <f t="shared" si="4"/>
        <v>-209570439</v>
      </c>
      <c r="Y40" s="45">
        <f t="shared" si="4"/>
        <v>137824194</v>
      </c>
      <c r="Z40" s="46">
        <f>+IF(X40&lt;&gt;0,+(Y40/X40)*100,0)</f>
        <v>-65.76509294805648</v>
      </c>
      <c r="AA40" s="47">
        <f t="shared" si="4"/>
        <v>-209570439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>
        <v>19400000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19400000</v>
      </c>
      <c r="Y6" s="20">
        <v>-19400000</v>
      </c>
      <c r="Z6" s="21">
        <v>-100</v>
      </c>
      <c r="AA6" s="22">
        <v>19400000</v>
      </c>
    </row>
    <row r="7" spans="1:27" ht="12.75">
      <c r="A7" s="23" t="s">
        <v>34</v>
      </c>
      <c r="B7" s="17"/>
      <c r="C7" s="18"/>
      <c r="D7" s="18"/>
      <c r="E7" s="19"/>
      <c r="F7" s="20">
        <v>158036598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158036598</v>
      </c>
      <c r="Y7" s="20">
        <v>-158036598</v>
      </c>
      <c r="Z7" s="21">
        <v>-100</v>
      </c>
      <c r="AA7" s="22">
        <v>158036598</v>
      </c>
    </row>
    <row r="8" spans="1:27" ht="12.75">
      <c r="A8" s="23" t="s">
        <v>35</v>
      </c>
      <c r="B8" s="17"/>
      <c r="C8" s="18"/>
      <c r="D8" s="18"/>
      <c r="E8" s="19"/>
      <c r="F8" s="20">
        <v>8627067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8627067</v>
      </c>
      <c r="Y8" s="20">
        <v>-8627067</v>
      </c>
      <c r="Z8" s="21">
        <v>-100</v>
      </c>
      <c r="AA8" s="22">
        <v>8627067</v>
      </c>
    </row>
    <row r="9" spans="1:27" ht="12.75">
      <c r="A9" s="23" t="s">
        <v>36</v>
      </c>
      <c r="B9" s="17" t="s">
        <v>6</v>
      </c>
      <c r="C9" s="18"/>
      <c r="D9" s="18"/>
      <c r="E9" s="19"/>
      <c r="F9" s="20">
        <v>85037095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85037095</v>
      </c>
      <c r="Y9" s="20">
        <v>-85037095</v>
      </c>
      <c r="Z9" s="21">
        <v>-100</v>
      </c>
      <c r="AA9" s="22">
        <v>85037095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-104110220</v>
      </c>
      <c r="D14" s="18"/>
      <c r="E14" s="19">
        <v>-110915675</v>
      </c>
      <c r="F14" s="20">
        <v>-133046068</v>
      </c>
      <c r="G14" s="20">
        <v>-7701803</v>
      </c>
      <c r="H14" s="20">
        <v>-9112842</v>
      </c>
      <c r="I14" s="20">
        <v>-21620067</v>
      </c>
      <c r="J14" s="20">
        <v>-38434712</v>
      </c>
      <c r="K14" s="20">
        <v>-8595217</v>
      </c>
      <c r="L14" s="20">
        <v>-69518107</v>
      </c>
      <c r="M14" s="20">
        <v>-9177160</v>
      </c>
      <c r="N14" s="20">
        <v>-87290484</v>
      </c>
      <c r="O14" s="20">
        <v>-9109354</v>
      </c>
      <c r="P14" s="20">
        <v>-8220421</v>
      </c>
      <c r="Q14" s="20">
        <v>-8779470</v>
      </c>
      <c r="R14" s="20">
        <v>-26109245</v>
      </c>
      <c r="S14" s="20">
        <v>-7324079</v>
      </c>
      <c r="T14" s="20">
        <v>-9908054</v>
      </c>
      <c r="U14" s="20">
        <v>-10840533</v>
      </c>
      <c r="V14" s="20">
        <v>-28072666</v>
      </c>
      <c r="W14" s="20">
        <v>-179907107</v>
      </c>
      <c r="X14" s="20">
        <v>-133046068</v>
      </c>
      <c r="Y14" s="20">
        <v>-46861039</v>
      </c>
      <c r="Z14" s="21">
        <v>35.22</v>
      </c>
      <c r="AA14" s="22">
        <v>-133046068</v>
      </c>
    </row>
    <row r="15" spans="1:27" ht="12.75">
      <c r="A15" s="23" t="s">
        <v>42</v>
      </c>
      <c r="B15" s="17"/>
      <c r="C15" s="18">
        <v>-1512459</v>
      </c>
      <c r="D15" s="18"/>
      <c r="E15" s="19">
        <v>-159000</v>
      </c>
      <c r="F15" s="20">
        <v>-159000</v>
      </c>
      <c r="G15" s="20">
        <v>-302</v>
      </c>
      <c r="H15" s="20">
        <v>-4590</v>
      </c>
      <c r="I15" s="20">
        <v>-5031</v>
      </c>
      <c r="J15" s="20">
        <v>-9923</v>
      </c>
      <c r="K15" s="20">
        <v>-2526</v>
      </c>
      <c r="L15" s="20">
        <v>-90681</v>
      </c>
      <c r="M15" s="20">
        <v>-42</v>
      </c>
      <c r="N15" s="20">
        <v>-93249</v>
      </c>
      <c r="O15" s="20">
        <v>-5799</v>
      </c>
      <c r="P15" s="20">
        <v>-335</v>
      </c>
      <c r="Q15" s="20">
        <v>-6286</v>
      </c>
      <c r="R15" s="20">
        <v>-12420</v>
      </c>
      <c r="S15" s="20">
        <v>-524</v>
      </c>
      <c r="T15" s="20">
        <v>-17326</v>
      </c>
      <c r="U15" s="20">
        <v>-224</v>
      </c>
      <c r="V15" s="20">
        <v>-18074</v>
      </c>
      <c r="W15" s="20">
        <v>-133666</v>
      </c>
      <c r="X15" s="20">
        <v>-159000</v>
      </c>
      <c r="Y15" s="20">
        <v>25334</v>
      </c>
      <c r="Z15" s="21">
        <v>-15.93</v>
      </c>
      <c r="AA15" s="22">
        <v>-159000</v>
      </c>
    </row>
    <row r="16" spans="1:27" ht="12.75">
      <c r="A16" s="23" t="s">
        <v>43</v>
      </c>
      <c r="B16" s="17" t="s">
        <v>6</v>
      </c>
      <c r="C16" s="18"/>
      <c r="D16" s="18"/>
      <c r="E16" s="19">
        <v>-1171000</v>
      </c>
      <c r="F16" s="20"/>
      <c r="G16" s="20">
        <v>-22974</v>
      </c>
      <c r="H16" s="20">
        <v>-2466</v>
      </c>
      <c r="I16" s="20">
        <v>-25440</v>
      </c>
      <c r="J16" s="20">
        <v>-50880</v>
      </c>
      <c r="K16" s="20"/>
      <c r="L16" s="20">
        <v>-25440</v>
      </c>
      <c r="M16" s="20">
        <v>-470000</v>
      </c>
      <c r="N16" s="20">
        <v>-495440</v>
      </c>
      <c r="O16" s="20">
        <v>-352804</v>
      </c>
      <c r="P16" s="20"/>
      <c r="Q16" s="20"/>
      <c r="R16" s="20">
        <v>-352804</v>
      </c>
      <c r="S16" s="20"/>
      <c r="T16" s="20"/>
      <c r="U16" s="20"/>
      <c r="V16" s="20"/>
      <c r="W16" s="20">
        <v>-899124</v>
      </c>
      <c r="X16" s="20"/>
      <c r="Y16" s="20">
        <v>-899124</v>
      </c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-105622679</v>
      </c>
      <c r="D17" s="26">
        <f>SUM(D6:D16)</f>
        <v>0</v>
      </c>
      <c r="E17" s="27">
        <f t="shared" si="0"/>
        <v>-112245675</v>
      </c>
      <c r="F17" s="28">
        <f t="shared" si="0"/>
        <v>137895692</v>
      </c>
      <c r="G17" s="28">
        <f t="shared" si="0"/>
        <v>-7725079</v>
      </c>
      <c r="H17" s="28">
        <f t="shared" si="0"/>
        <v>-9119898</v>
      </c>
      <c r="I17" s="28">
        <f t="shared" si="0"/>
        <v>-21650538</v>
      </c>
      <c r="J17" s="28">
        <f t="shared" si="0"/>
        <v>-38495515</v>
      </c>
      <c r="K17" s="28">
        <f t="shared" si="0"/>
        <v>-8597743</v>
      </c>
      <c r="L17" s="28">
        <f t="shared" si="0"/>
        <v>-69634228</v>
      </c>
      <c r="M17" s="28">
        <f t="shared" si="0"/>
        <v>-9647202</v>
      </c>
      <c r="N17" s="28">
        <f t="shared" si="0"/>
        <v>-87879173</v>
      </c>
      <c r="O17" s="28">
        <f t="shared" si="0"/>
        <v>-9467957</v>
      </c>
      <c r="P17" s="28">
        <f t="shared" si="0"/>
        <v>-8220756</v>
      </c>
      <c r="Q17" s="28">
        <f t="shared" si="0"/>
        <v>-8785756</v>
      </c>
      <c r="R17" s="28">
        <f t="shared" si="0"/>
        <v>-26474469</v>
      </c>
      <c r="S17" s="28">
        <f t="shared" si="0"/>
        <v>-7324603</v>
      </c>
      <c r="T17" s="28">
        <f t="shared" si="0"/>
        <v>-9925380</v>
      </c>
      <c r="U17" s="28">
        <f t="shared" si="0"/>
        <v>-10840757</v>
      </c>
      <c r="V17" s="28">
        <f t="shared" si="0"/>
        <v>-28090740</v>
      </c>
      <c r="W17" s="28">
        <f t="shared" si="0"/>
        <v>-180939897</v>
      </c>
      <c r="X17" s="28">
        <f t="shared" si="0"/>
        <v>137895692</v>
      </c>
      <c r="Y17" s="28">
        <f t="shared" si="0"/>
        <v>-318835589</v>
      </c>
      <c r="Z17" s="29">
        <f>+IF(X17&lt;&gt;0,+(Y17/X17)*100,0)</f>
        <v>-231.21504695012516</v>
      </c>
      <c r="AA17" s="30">
        <f>SUM(AA6:AA16)</f>
        <v>137895692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220860</v>
      </c>
      <c r="D33" s="18"/>
      <c r="E33" s="19">
        <v>-220860</v>
      </c>
      <c r="F33" s="20">
        <v>219116</v>
      </c>
      <c r="G33" s="20"/>
      <c r="H33" s="36">
        <v>-2837</v>
      </c>
      <c r="I33" s="36">
        <v>216691</v>
      </c>
      <c r="J33" s="36">
        <v>213854</v>
      </c>
      <c r="K33" s="20">
        <v>-213854</v>
      </c>
      <c r="L33" s="20">
        <v>213854</v>
      </c>
      <c r="M33" s="20">
        <v>-213854</v>
      </c>
      <c r="N33" s="20">
        <v>-213854</v>
      </c>
      <c r="O33" s="36">
        <v>-3007</v>
      </c>
      <c r="P33" s="36">
        <v>3007</v>
      </c>
      <c r="Q33" s="36"/>
      <c r="R33" s="20"/>
      <c r="S33" s="20"/>
      <c r="T33" s="20"/>
      <c r="U33" s="20"/>
      <c r="V33" s="36"/>
      <c r="W33" s="36"/>
      <c r="X33" s="36">
        <v>-1744</v>
      </c>
      <c r="Y33" s="20">
        <v>1744</v>
      </c>
      <c r="Z33" s="21">
        <v>-100</v>
      </c>
      <c r="AA33" s="22">
        <v>219116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220860</v>
      </c>
      <c r="D36" s="26">
        <f>SUM(D31:D35)</f>
        <v>0</v>
      </c>
      <c r="E36" s="27">
        <f t="shared" si="2"/>
        <v>-220860</v>
      </c>
      <c r="F36" s="28">
        <f t="shared" si="2"/>
        <v>219116</v>
      </c>
      <c r="G36" s="28">
        <f t="shared" si="2"/>
        <v>0</v>
      </c>
      <c r="H36" s="28">
        <f t="shared" si="2"/>
        <v>-2837</v>
      </c>
      <c r="I36" s="28">
        <f t="shared" si="2"/>
        <v>216691</v>
      </c>
      <c r="J36" s="28">
        <f t="shared" si="2"/>
        <v>213854</v>
      </c>
      <c r="K36" s="28">
        <f t="shared" si="2"/>
        <v>-213854</v>
      </c>
      <c r="L36" s="28">
        <f t="shared" si="2"/>
        <v>213854</v>
      </c>
      <c r="M36" s="28">
        <f t="shared" si="2"/>
        <v>-213854</v>
      </c>
      <c r="N36" s="28">
        <f t="shared" si="2"/>
        <v>-213854</v>
      </c>
      <c r="O36" s="28">
        <f t="shared" si="2"/>
        <v>-3007</v>
      </c>
      <c r="P36" s="28">
        <f t="shared" si="2"/>
        <v>3007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-1744</v>
      </c>
      <c r="Y36" s="28">
        <f t="shared" si="2"/>
        <v>1744</v>
      </c>
      <c r="Z36" s="29">
        <f>+IF(X36&lt;&gt;0,+(Y36/X36)*100,0)</f>
        <v>-100</v>
      </c>
      <c r="AA36" s="30">
        <f>SUM(AA31:AA35)</f>
        <v>219116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-105401819</v>
      </c>
      <c r="D38" s="32">
        <f>+D17+D27+D36</f>
        <v>0</v>
      </c>
      <c r="E38" s="33">
        <f t="shared" si="3"/>
        <v>-112466535</v>
      </c>
      <c r="F38" s="2">
        <f t="shared" si="3"/>
        <v>138114808</v>
      </c>
      <c r="G38" s="2">
        <f t="shared" si="3"/>
        <v>-7725079</v>
      </c>
      <c r="H38" s="2">
        <f t="shared" si="3"/>
        <v>-9122735</v>
      </c>
      <c r="I38" s="2">
        <f t="shared" si="3"/>
        <v>-21433847</v>
      </c>
      <c r="J38" s="2">
        <f t="shared" si="3"/>
        <v>-38281661</v>
      </c>
      <c r="K38" s="2">
        <f t="shared" si="3"/>
        <v>-8811597</v>
      </c>
      <c r="L38" s="2">
        <f t="shared" si="3"/>
        <v>-69420374</v>
      </c>
      <c r="M38" s="2">
        <f t="shared" si="3"/>
        <v>-9861056</v>
      </c>
      <c r="N38" s="2">
        <f t="shared" si="3"/>
        <v>-88093027</v>
      </c>
      <c r="O38" s="2">
        <f t="shared" si="3"/>
        <v>-9470964</v>
      </c>
      <c r="P38" s="2">
        <f t="shared" si="3"/>
        <v>-8217749</v>
      </c>
      <c r="Q38" s="2">
        <f t="shared" si="3"/>
        <v>-8785756</v>
      </c>
      <c r="R38" s="2">
        <f t="shared" si="3"/>
        <v>-26474469</v>
      </c>
      <c r="S38" s="2">
        <f t="shared" si="3"/>
        <v>-7324603</v>
      </c>
      <c r="T38" s="2">
        <f t="shared" si="3"/>
        <v>-9925380</v>
      </c>
      <c r="U38" s="2">
        <f t="shared" si="3"/>
        <v>-10840757</v>
      </c>
      <c r="V38" s="2">
        <f t="shared" si="3"/>
        <v>-28090740</v>
      </c>
      <c r="W38" s="2">
        <f t="shared" si="3"/>
        <v>-180939897</v>
      </c>
      <c r="X38" s="2">
        <f t="shared" si="3"/>
        <v>137893948</v>
      </c>
      <c r="Y38" s="2">
        <f t="shared" si="3"/>
        <v>-318833845</v>
      </c>
      <c r="Z38" s="34">
        <f>+IF(X38&lt;&gt;0,+(Y38/X38)*100,0)</f>
        <v>-231.21670647938805</v>
      </c>
      <c r="AA38" s="35">
        <f>+AA17+AA27+AA36</f>
        <v>138114808</v>
      </c>
    </row>
    <row r="39" spans="1:27" ht="12.75">
      <c r="A39" s="23" t="s">
        <v>59</v>
      </c>
      <c r="B39" s="17"/>
      <c r="C39" s="32">
        <v>81</v>
      </c>
      <c r="D39" s="32"/>
      <c r="E39" s="33"/>
      <c r="F39" s="2"/>
      <c r="G39" s="2"/>
      <c r="H39" s="2">
        <f>+G40+H60</f>
        <v>-7725079</v>
      </c>
      <c r="I39" s="2">
        <f>+H40+I60</f>
        <v>-16847733</v>
      </c>
      <c r="J39" s="2">
        <f>+G39</f>
        <v>0</v>
      </c>
      <c r="K39" s="2">
        <f>+I40+K60</f>
        <v>-38281580</v>
      </c>
      <c r="L39" s="2">
        <f>+K40+L60</f>
        <v>-47093096</v>
      </c>
      <c r="M39" s="2">
        <f>+L40+M60</f>
        <v>-116513470</v>
      </c>
      <c r="N39" s="2">
        <f>+K39</f>
        <v>-38281580</v>
      </c>
      <c r="O39" s="2">
        <f>+M40+O60</f>
        <v>-126374526</v>
      </c>
      <c r="P39" s="2">
        <f>+O40+P60</f>
        <v>-135845490</v>
      </c>
      <c r="Q39" s="2">
        <f>+P40+Q60</f>
        <v>-144063239</v>
      </c>
      <c r="R39" s="2">
        <f>+O39</f>
        <v>-126374526</v>
      </c>
      <c r="S39" s="2">
        <f>+Q40+S60</f>
        <v>-152848995</v>
      </c>
      <c r="T39" s="2">
        <f>+S40+T60</f>
        <v>-160173598</v>
      </c>
      <c r="U39" s="2">
        <f>+T40+U60</f>
        <v>-170098978</v>
      </c>
      <c r="V39" s="2">
        <f>+S39</f>
        <v>-152848995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-105401738</v>
      </c>
      <c r="D40" s="43">
        <f aca="true" t="shared" si="4" ref="D40:AA40">+D38+D39</f>
        <v>0</v>
      </c>
      <c r="E40" s="44">
        <f t="shared" si="4"/>
        <v>-112466535</v>
      </c>
      <c r="F40" s="45">
        <f t="shared" si="4"/>
        <v>138114808</v>
      </c>
      <c r="G40" s="45">
        <f t="shared" si="4"/>
        <v>-7725079</v>
      </c>
      <c r="H40" s="45">
        <f t="shared" si="4"/>
        <v>-16847814</v>
      </c>
      <c r="I40" s="45">
        <f t="shared" si="4"/>
        <v>-38281580</v>
      </c>
      <c r="J40" s="45">
        <f>+I40</f>
        <v>-38281580</v>
      </c>
      <c r="K40" s="45">
        <f t="shared" si="4"/>
        <v>-47093177</v>
      </c>
      <c r="L40" s="45">
        <f t="shared" si="4"/>
        <v>-116513470</v>
      </c>
      <c r="M40" s="45">
        <f t="shared" si="4"/>
        <v>-126374526</v>
      </c>
      <c r="N40" s="45">
        <f>+M40</f>
        <v>-126374526</v>
      </c>
      <c r="O40" s="45">
        <f t="shared" si="4"/>
        <v>-135845490</v>
      </c>
      <c r="P40" s="45">
        <f t="shared" si="4"/>
        <v>-144063239</v>
      </c>
      <c r="Q40" s="45">
        <f t="shared" si="4"/>
        <v>-152848995</v>
      </c>
      <c r="R40" s="45">
        <f>+Q40</f>
        <v>-152848995</v>
      </c>
      <c r="S40" s="45">
        <f t="shared" si="4"/>
        <v>-160173598</v>
      </c>
      <c r="T40" s="45">
        <f t="shared" si="4"/>
        <v>-170098978</v>
      </c>
      <c r="U40" s="45">
        <f t="shared" si="4"/>
        <v>-180939735</v>
      </c>
      <c r="V40" s="45">
        <f>+U40</f>
        <v>-180939735</v>
      </c>
      <c r="W40" s="45">
        <f>+V40</f>
        <v>-180939735</v>
      </c>
      <c r="X40" s="45">
        <f t="shared" si="4"/>
        <v>137893948</v>
      </c>
      <c r="Y40" s="45">
        <f t="shared" si="4"/>
        <v>-318833845</v>
      </c>
      <c r="Z40" s="46">
        <f>+IF(X40&lt;&gt;0,+(Y40/X40)*100,0)</f>
        <v>-231.21670647938805</v>
      </c>
      <c r="AA40" s="47">
        <f t="shared" si="4"/>
        <v>138114808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9:12" ht="12.75" hidden="1">
      <c r="I60">
        <v>81</v>
      </c>
      <c r="L60">
        <v>81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94938307</v>
      </c>
      <c r="F6" s="20">
        <v>86700080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86700080</v>
      </c>
      <c r="Y6" s="20">
        <v>-86700080</v>
      </c>
      <c r="Z6" s="21">
        <v>-100</v>
      </c>
      <c r="AA6" s="22">
        <v>86700080</v>
      </c>
    </row>
    <row r="7" spans="1:27" ht="12.75">
      <c r="A7" s="23" t="s">
        <v>34</v>
      </c>
      <c r="B7" s="17"/>
      <c r="C7" s="18"/>
      <c r="D7" s="18"/>
      <c r="E7" s="19">
        <v>9508936</v>
      </c>
      <c r="F7" s="20">
        <v>8937001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8937001</v>
      </c>
      <c r="Y7" s="20">
        <v>-8937001</v>
      </c>
      <c r="Z7" s="21">
        <v>-100</v>
      </c>
      <c r="AA7" s="22">
        <v>8937001</v>
      </c>
    </row>
    <row r="8" spans="1:27" ht="12.75">
      <c r="A8" s="23" t="s">
        <v>35</v>
      </c>
      <c r="B8" s="17"/>
      <c r="C8" s="18"/>
      <c r="D8" s="18"/>
      <c r="E8" s="19">
        <v>22515320</v>
      </c>
      <c r="F8" s="20">
        <v>59461868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59461868</v>
      </c>
      <c r="Y8" s="20">
        <v>-59461868</v>
      </c>
      <c r="Z8" s="21">
        <v>-100</v>
      </c>
      <c r="AA8" s="22">
        <v>59461868</v>
      </c>
    </row>
    <row r="9" spans="1:27" ht="12.75">
      <c r="A9" s="23" t="s">
        <v>36</v>
      </c>
      <c r="B9" s="17" t="s">
        <v>6</v>
      </c>
      <c r="C9" s="18">
        <v>-652535</v>
      </c>
      <c r="D9" s="18"/>
      <c r="E9" s="19">
        <v>160983000</v>
      </c>
      <c r="F9" s="20">
        <v>168580324</v>
      </c>
      <c r="G9" s="20">
        <v>-54009</v>
      </c>
      <c r="H9" s="20">
        <v>-46532</v>
      </c>
      <c r="I9" s="20">
        <v>-66484</v>
      </c>
      <c r="J9" s="20">
        <v>-167025</v>
      </c>
      <c r="K9" s="20">
        <v>-59805</v>
      </c>
      <c r="L9" s="20">
        <v>-37541</v>
      </c>
      <c r="M9" s="20">
        <v>-38341</v>
      </c>
      <c r="N9" s="20">
        <v>-135687</v>
      </c>
      <c r="O9" s="20">
        <v>-42566</v>
      </c>
      <c r="P9" s="20">
        <v>-44119</v>
      </c>
      <c r="Q9" s="20">
        <v>-38388</v>
      </c>
      <c r="R9" s="20">
        <v>-125073</v>
      </c>
      <c r="S9" s="20">
        <v>-20673</v>
      </c>
      <c r="T9" s="20">
        <v>-23374</v>
      </c>
      <c r="U9" s="20">
        <v>-30070</v>
      </c>
      <c r="V9" s="20">
        <v>-74117</v>
      </c>
      <c r="W9" s="20">
        <v>-501902</v>
      </c>
      <c r="X9" s="20">
        <v>168580324</v>
      </c>
      <c r="Y9" s="20">
        <v>-169082226</v>
      </c>
      <c r="Z9" s="21">
        <v>-100.3</v>
      </c>
      <c r="AA9" s="22">
        <v>168580324</v>
      </c>
    </row>
    <row r="10" spans="1:27" ht="12.75">
      <c r="A10" s="23" t="s">
        <v>37</v>
      </c>
      <c r="B10" s="17" t="s">
        <v>6</v>
      </c>
      <c r="C10" s="18">
        <v>8317323</v>
      </c>
      <c r="D10" s="18"/>
      <c r="E10" s="19">
        <v>30678000</v>
      </c>
      <c r="F10" s="20">
        <v>29527200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29527200</v>
      </c>
      <c r="Y10" s="20">
        <v>-29527200</v>
      </c>
      <c r="Z10" s="21">
        <v>-100</v>
      </c>
      <c r="AA10" s="22">
        <v>29527200</v>
      </c>
    </row>
    <row r="11" spans="1:27" ht="12.75">
      <c r="A11" s="23" t="s">
        <v>38</v>
      </c>
      <c r="B11" s="17"/>
      <c r="C11" s="18">
        <v>-3226569</v>
      </c>
      <c r="D11" s="18"/>
      <c r="E11" s="19"/>
      <c r="F11" s="20">
        <v>12291016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12291016</v>
      </c>
      <c r="Y11" s="20">
        <v>-12291016</v>
      </c>
      <c r="Z11" s="21">
        <v>-100</v>
      </c>
      <c r="AA11" s="22">
        <v>12291016</v>
      </c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-249807747</v>
      </c>
      <c r="D14" s="18"/>
      <c r="E14" s="19">
        <v>-255259894</v>
      </c>
      <c r="F14" s="20">
        <v>-288650078</v>
      </c>
      <c r="G14" s="20">
        <v>-12334001</v>
      </c>
      <c r="H14" s="20">
        <v>-16661763</v>
      </c>
      <c r="I14" s="20">
        <v>-22161900</v>
      </c>
      <c r="J14" s="20">
        <v>-51157664</v>
      </c>
      <c r="K14" s="20">
        <v>-26526985</v>
      </c>
      <c r="L14" s="20">
        <v>-25653760</v>
      </c>
      <c r="M14" s="20">
        <v>-16617516</v>
      </c>
      <c r="N14" s="20">
        <v>-68798261</v>
      </c>
      <c r="O14" s="20">
        <v>-24356746</v>
      </c>
      <c r="P14" s="20">
        <v>-9687557</v>
      </c>
      <c r="Q14" s="20">
        <v>-25954877</v>
      </c>
      <c r="R14" s="20">
        <v>-59999180</v>
      </c>
      <c r="S14" s="20">
        <v>-14085027</v>
      </c>
      <c r="T14" s="20">
        <v>-23825332</v>
      </c>
      <c r="U14" s="20">
        <v>-23411029</v>
      </c>
      <c r="V14" s="20">
        <v>-61321388</v>
      </c>
      <c r="W14" s="20">
        <v>-241276493</v>
      </c>
      <c r="X14" s="20">
        <v>-288650078</v>
      </c>
      <c r="Y14" s="20">
        <v>47373585</v>
      </c>
      <c r="Z14" s="21">
        <v>-16.41</v>
      </c>
      <c r="AA14" s="22">
        <v>-288650078</v>
      </c>
    </row>
    <row r="15" spans="1:27" ht="12.75">
      <c r="A15" s="23" t="s">
        <v>42</v>
      </c>
      <c r="B15" s="17"/>
      <c r="C15" s="18">
        <v>-161394</v>
      </c>
      <c r="D15" s="18"/>
      <c r="E15" s="19">
        <v>-609685</v>
      </c>
      <c r="F15" s="20">
        <v>-29935</v>
      </c>
      <c r="G15" s="20">
        <v>-7332</v>
      </c>
      <c r="H15" s="20">
        <v>-5763</v>
      </c>
      <c r="I15" s="20">
        <v>-4677</v>
      </c>
      <c r="J15" s="20">
        <v>-17772</v>
      </c>
      <c r="K15" s="20">
        <v>-3468</v>
      </c>
      <c r="L15" s="20">
        <v>-2481</v>
      </c>
      <c r="M15" s="20">
        <v>-1326</v>
      </c>
      <c r="N15" s="20">
        <v>-7275</v>
      </c>
      <c r="O15" s="20">
        <v>-323</v>
      </c>
      <c r="P15" s="20">
        <v>-163</v>
      </c>
      <c r="Q15" s="20">
        <v>-82</v>
      </c>
      <c r="R15" s="20">
        <v>-568</v>
      </c>
      <c r="S15" s="20"/>
      <c r="T15" s="20">
        <v>-961</v>
      </c>
      <c r="U15" s="20">
        <v>55</v>
      </c>
      <c r="V15" s="20">
        <v>-906</v>
      </c>
      <c r="W15" s="20">
        <v>-26521</v>
      </c>
      <c r="X15" s="20">
        <v>-29935</v>
      </c>
      <c r="Y15" s="20">
        <v>3414</v>
      </c>
      <c r="Z15" s="21">
        <v>-11.4</v>
      </c>
      <c r="AA15" s="22">
        <v>-29935</v>
      </c>
    </row>
    <row r="16" spans="1:27" ht="12.75">
      <c r="A16" s="23" t="s">
        <v>43</v>
      </c>
      <c r="B16" s="17" t="s">
        <v>6</v>
      </c>
      <c r="C16" s="18">
        <v>-3822587</v>
      </c>
      <c r="D16" s="18"/>
      <c r="E16" s="19">
        <v>-5356262</v>
      </c>
      <c r="F16" s="20">
        <v>-3684304</v>
      </c>
      <c r="G16" s="20"/>
      <c r="H16" s="20">
        <v>-632442</v>
      </c>
      <c r="I16" s="20">
        <v>-261169</v>
      </c>
      <c r="J16" s="20">
        <v>-893611</v>
      </c>
      <c r="K16" s="20">
        <v>-678948</v>
      </c>
      <c r="L16" s="20">
        <v>-23199</v>
      </c>
      <c r="M16" s="20">
        <v>-239861</v>
      </c>
      <c r="N16" s="20">
        <v>-942008</v>
      </c>
      <c r="O16" s="20">
        <v>-80571</v>
      </c>
      <c r="P16" s="20">
        <v>-505763</v>
      </c>
      <c r="Q16" s="20">
        <v>-873087</v>
      </c>
      <c r="R16" s="20">
        <v>-1459421</v>
      </c>
      <c r="S16" s="20">
        <v>139283</v>
      </c>
      <c r="T16" s="20">
        <v>-227680</v>
      </c>
      <c r="U16" s="20">
        <v>-421449</v>
      </c>
      <c r="V16" s="20">
        <v>-509846</v>
      </c>
      <c r="W16" s="20">
        <v>-3804886</v>
      </c>
      <c r="X16" s="20">
        <v>-3684304</v>
      </c>
      <c r="Y16" s="20">
        <v>-120582</v>
      </c>
      <c r="Z16" s="21">
        <v>3.27</v>
      </c>
      <c r="AA16" s="22">
        <v>-3684304</v>
      </c>
    </row>
    <row r="17" spans="1:27" ht="12.75">
      <c r="A17" s="24" t="s">
        <v>44</v>
      </c>
      <c r="B17" s="25"/>
      <c r="C17" s="26">
        <f aca="true" t="shared" si="0" ref="C17:Y17">SUM(C6:C16)</f>
        <v>-249353509</v>
      </c>
      <c r="D17" s="26">
        <f>SUM(D6:D16)</f>
        <v>0</v>
      </c>
      <c r="E17" s="27">
        <f t="shared" si="0"/>
        <v>57397722</v>
      </c>
      <c r="F17" s="28">
        <f t="shared" si="0"/>
        <v>73133172</v>
      </c>
      <c r="G17" s="28">
        <f t="shared" si="0"/>
        <v>-12395342</v>
      </c>
      <c r="H17" s="28">
        <f t="shared" si="0"/>
        <v>-17346500</v>
      </c>
      <c r="I17" s="28">
        <f t="shared" si="0"/>
        <v>-22494230</v>
      </c>
      <c r="J17" s="28">
        <f t="shared" si="0"/>
        <v>-52236072</v>
      </c>
      <c r="K17" s="28">
        <f t="shared" si="0"/>
        <v>-27269206</v>
      </c>
      <c r="L17" s="28">
        <f t="shared" si="0"/>
        <v>-25716981</v>
      </c>
      <c r="M17" s="28">
        <f t="shared" si="0"/>
        <v>-16897044</v>
      </c>
      <c r="N17" s="28">
        <f t="shared" si="0"/>
        <v>-69883231</v>
      </c>
      <c r="O17" s="28">
        <f t="shared" si="0"/>
        <v>-24480206</v>
      </c>
      <c r="P17" s="28">
        <f t="shared" si="0"/>
        <v>-10237602</v>
      </c>
      <c r="Q17" s="28">
        <f t="shared" si="0"/>
        <v>-26866434</v>
      </c>
      <c r="R17" s="28">
        <f t="shared" si="0"/>
        <v>-61584242</v>
      </c>
      <c r="S17" s="28">
        <f t="shared" si="0"/>
        <v>-13966417</v>
      </c>
      <c r="T17" s="28">
        <f t="shared" si="0"/>
        <v>-24077347</v>
      </c>
      <c r="U17" s="28">
        <f t="shared" si="0"/>
        <v>-23862493</v>
      </c>
      <c r="V17" s="28">
        <f t="shared" si="0"/>
        <v>-61906257</v>
      </c>
      <c r="W17" s="28">
        <f t="shared" si="0"/>
        <v>-245609802</v>
      </c>
      <c r="X17" s="28">
        <f t="shared" si="0"/>
        <v>73133172</v>
      </c>
      <c r="Y17" s="28">
        <f t="shared" si="0"/>
        <v>-318742974</v>
      </c>
      <c r="Z17" s="29">
        <f>+IF(X17&lt;&gt;0,+(Y17/X17)*100,0)</f>
        <v>-435.83912099423225</v>
      </c>
      <c r="AA17" s="30">
        <f>SUM(AA6:AA16)</f>
        <v>73133172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>
        <v>-44178075</v>
      </c>
      <c r="F26" s="20">
        <v>-28410574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>
        <v>-28410574</v>
      </c>
      <c r="Y26" s="20">
        <v>28410574</v>
      </c>
      <c r="Z26" s="21">
        <v>-100</v>
      </c>
      <c r="AA26" s="22">
        <v>-28410574</v>
      </c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-44178075</v>
      </c>
      <c r="F27" s="28">
        <f t="shared" si="1"/>
        <v>-28410574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-28410574</v>
      </c>
      <c r="Y27" s="28">
        <f t="shared" si="1"/>
        <v>28410574</v>
      </c>
      <c r="Z27" s="29">
        <f>+IF(X27&lt;&gt;0,+(Y27/X27)*100,0)</f>
        <v>-100</v>
      </c>
      <c r="AA27" s="30">
        <f>SUM(AA21:AA26)</f>
        <v>-28410574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22348</v>
      </c>
      <c r="D33" s="18"/>
      <c r="E33" s="19">
        <v>1019175</v>
      </c>
      <c r="F33" s="20">
        <v>-6644</v>
      </c>
      <c r="G33" s="20">
        <v>92970</v>
      </c>
      <c r="H33" s="36">
        <v>12311</v>
      </c>
      <c r="I33" s="36">
        <v>-54880</v>
      </c>
      <c r="J33" s="36">
        <v>50401</v>
      </c>
      <c r="K33" s="20">
        <v>39706</v>
      </c>
      <c r="L33" s="20">
        <v>17590</v>
      </c>
      <c r="M33" s="20">
        <v>-27365</v>
      </c>
      <c r="N33" s="20">
        <v>29931</v>
      </c>
      <c r="O33" s="36">
        <v>32411</v>
      </c>
      <c r="P33" s="36">
        <v>25373</v>
      </c>
      <c r="Q33" s="36">
        <v>-56076</v>
      </c>
      <c r="R33" s="20">
        <v>1708</v>
      </c>
      <c r="S33" s="20">
        <v>-2208</v>
      </c>
      <c r="T33" s="20">
        <v>5439</v>
      </c>
      <c r="U33" s="20">
        <v>4602405</v>
      </c>
      <c r="V33" s="36">
        <v>4605636</v>
      </c>
      <c r="W33" s="36">
        <v>4687676</v>
      </c>
      <c r="X33" s="36">
        <v>1012531</v>
      </c>
      <c r="Y33" s="20">
        <v>3675145</v>
      </c>
      <c r="Z33" s="21">
        <v>362.97</v>
      </c>
      <c r="AA33" s="22">
        <v>-6644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1685932</v>
      </c>
      <c r="D35" s="18"/>
      <c r="E35" s="19">
        <v>2032640</v>
      </c>
      <c r="F35" s="20">
        <v>901245</v>
      </c>
      <c r="G35" s="20"/>
      <c r="H35" s="20"/>
      <c r="I35" s="20"/>
      <c r="J35" s="20"/>
      <c r="K35" s="20"/>
      <c r="L35" s="20"/>
      <c r="M35" s="20"/>
      <c r="N35" s="20"/>
      <c r="O35" s="20"/>
      <c r="P35" s="20">
        <v>873716</v>
      </c>
      <c r="Q35" s="20"/>
      <c r="R35" s="20">
        <v>873716</v>
      </c>
      <c r="S35" s="20"/>
      <c r="T35" s="20"/>
      <c r="U35" s="20">
        <v>27527</v>
      </c>
      <c r="V35" s="20">
        <v>27527</v>
      </c>
      <c r="W35" s="20">
        <v>901243</v>
      </c>
      <c r="X35" s="20">
        <v>901245</v>
      </c>
      <c r="Y35" s="20">
        <v>-2</v>
      </c>
      <c r="Z35" s="21"/>
      <c r="AA35" s="22">
        <v>901245</v>
      </c>
    </row>
    <row r="36" spans="1:27" ht="12.75">
      <c r="A36" s="24" t="s">
        <v>57</v>
      </c>
      <c r="B36" s="25"/>
      <c r="C36" s="26">
        <f aca="true" t="shared" si="2" ref="C36:Y36">SUM(C31:C35)</f>
        <v>1708280</v>
      </c>
      <c r="D36" s="26">
        <f>SUM(D31:D35)</f>
        <v>0</v>
      </c>
      <c r="E36" s="27">
        <f t="shared" si="2"/>
        <v>3051815</v>
      </c>
      <c r="F36" s="28">
        <f t="shared" si="2"/>
        <v>894601</v>
      </c>
      <c r="G36" s="28">
        <f t="shared" si="2"/>
        <v>92970</v>
      </c>
      <c r="H36" s="28">
        <f t="shared" si="2"/>
        <v>12311</v>
      </c>
      <c r="I36" s="28">
        <f t="shared" si="2"/>
        <v>-54880</v>
      </c>
      <c r="J36" s="28">
        <f t="shared" si="2"/>
        <v>50401</v>
      </c>
      <c r="K36" s="28">
        <f t="shared" si="2"/>
        <v>39706</v>
      </c>
      <c r="L36" s="28">
        <f t="shared" si="2"/>
        <v>17590</v>
      </c>
      <c r="M36" s="28">
        <f t="shared" si="2"/>
        <v>-27365</v>
      </c>
      <c r="N36" s="28">
        <f t="shared" si="2"/>
        <v>29931</v>
      </c>
      <c r="O36" s="28">
        <f t="shared" si="2"/>
        <v>32411</v>
      </c>
      <c r="P36" s="28">
        <f t="shared" si="2"/>
        <v>899089</v>
      </c>
      <c r="Q36" s="28">
        <f t="shared" si="2"/>
        <v>-56076</v>
      </c>
      <c r="R36" s="28">
        <f t="shared" si="2"/>
        <v>875424</v>
      </c>
      <c r="S36" s="28">
        <f t="shared" si="2"/>
        <v>-2208</v>
      </c>
      <c r="T36" s="28">
        <f t="shared" si="2"/>
        <v>5439</v>
      </c>
      <c r="U36" s="28">
        <f t="shared" si="2"/>
        <v>4629932</v>
      </c>
      <c r="V36" s="28">
        <f t="shared" si="2"/>
        <v>4633163</v>
      </c>
      <c r="W36" s="28">
        <f t="shared" si="2"/>
        <v>5588919</v>
      </c>
      <c r="X36" s="28">
        <f t="shared" si="2"/>
        <v>1913776</v>
      </c>
      <c r="Y36" s="28">
        <f t="shared" si="2"/>
        <v>3675143</v>
      </c>
      <c r="Z36" s="29">
        <f>+IF(X36&lt;&gt;0,+(Y36/X36)*100,0)</f>
        <v>192.03621531464498</v>
      </c>
      <c r="AA36" s="30">
        <f>SUM(AA31:AA35)</f>
        <v>894601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-247645229</v>
      </c>
      <c r="D38" s="32">
        <f>+D17+D27+D36</f>
        <v>0</v>
      </c>
      <c r="E38" s="33">
        <f t="shared" si="3"/>
        <v>16271462</v>
      </c>
      <c r="F38" s="2">
        <f t="shared" si="3"/>
        <v>45617199</v>
      </c>
      <c r="G38" s="2">
        <f t="shared" si="3"/>
        <v>-12302372</v>
      </c>
      <c r="H38" s="2">
        <f t="shared" si="3"/>
        <v>-17334189</v>
      </c>
      <c r="I38" s="2">
        <f t="shared" si="3"/>
        <v>-22549110</v>
      </c>
      <c r="J38" s="2">
        <f t="shared" si="3"/>
        <v>-52185671</v>
      </c>
      <c r="K38" s="2">
        <f t="shared" si="3"/>
        <v>-27229500</v>
      </c>
      <c r="L38" s="2">
        <f t="shared" si="3"/>
        <v>-25699391</v>
      </c>
      <c r="M38" s="2">
        <f t="shared" si="3"/>
        <v>-16924409</v>
      </c>
      <c r="N38" s="2">
        <f t="shared" si="3"/>
        <v>-69853300</v>
      </c>
      <c r="O38" s="2">
        <f t="shared" si="3"/>
        <v>-24447795</v>
      </c>
      <c r="P38" s="2">
        <f t="shared" si="3"/>
        <v>-9338513</v>
      </c>
      <c r="Q38" s="2">
        <f t="shared" si="3"/>
        <v>-26922510</v>
      </c>
      <c r="R38" s="2">
        <f t="shared" si="3"/>
        <v>-60708818</v>
      </c>
      <c r="S38" s="2">
        <f t="shared" si="3"/>
        <v>-13968625</v>
      </c>
      <c r="T38" s="2">
        <f t="shared" si="3"/>
        <v>-24071908</v>
      </c>
      <c r="U38" s="2">
        <f t="shared" si="3"/>
        <v>-19232561</v>
      </c>
      <c r="V38" s="2">
        <f t="shared" si="3"/>
        <v>-57273094</v>
      </c>
      <c r="W38" s="2">
        <f t="shared" si="3"/>
        <v>-240020883</v>
      </c>
      <c r="X38" s="2">
        <f t="shared" si="3"/>
        <v>46636374</v>
      </c>
      <c r="Y38" s="2">
        <f t="shared" si="3"/>
        <v>-286657257</v>
      </c>
      <c r="Z38" s="34">
        <f>+IF(X38&lt;&gt;0,+(Y38/X38)*100,0)</f>
        <v>-614.6645470336094</v>
      </c>
      <c r="AA38" s="35">
        <f>+AA17+AA27+AA36</f>
        <v>45617199</v>
      </c>
    </row>
    <row r="39" spans="1:27" ht="12.75">
      <c r="A39" s="23" t="s">
        <v>59</v>
      </c>
      <c r="B39" s="17"/>
      <c r="C39" s="32">
        <v>24661270</v>
      </c>
      <c r="D39" s="32"/>
      <c r="E39" s="33">
        <v>160582314</v>
      </c>
      <c r="F39" s="2">
        <v>230303197</v>
      </c>
      <c r="G39" s="2"/>
      <c r="H39" s="2">
        <f>+G40+H60</f>
        <v>-12302372</v>
      </c>
      <c r="I39" s="2">
        <f>+H40+I60</f>
        <v>-29636561</v>
      </c>
      <c r="J39" s="2">
        <f>+G39</f>
        <v>0</v>
      </c>
      <c r="K39" s="2">
        <f>+I40+K60</f>
        <v>-52185671</v>
      </c>
      <c r="L39" s="2">
        <f>+K40+L60</f>
        <v>-79415171</v>
      </c>
      <c r="M39" s="2">
        <f>+L40+M60</f>
        <v>-105114562</v>
      </c>
      <c r="N39" s="2">
        <f>+K39</f>
        <v>-52185671</v>
      </c>
      <c r="O39" s="2">
        <f>+M40+O60</f>
        <v>-122038971</v>
      </c>
      <c r="P39" s="2">
        <f>+O40+P60</f>
        <v>-146486766</v>
      </c>
      <c r="Q39" s="2">
        <f>+P40+Q60</f>
        <v>-155825279</v>
      </c>
      <c r="R39" s="2">
        <f>+O39</f>
        <v>-122038971</v>
      </c>
      <c r="S39" s="2">
        <f>+Q40+S60</f>
        <v>-182747789</v>
      </c>
      <c r="T39" s="2">
        <f>+S40+T60</f>
        <v>-196716414</v>
      </c>
      <c r="U39" s="2">
        <f>+T40+U60</f>
        <v>100376299</v>
      </c>
      <c r="V39" s="2">
        <f>+S39</f>
        <v>-182747789</v>
      </c>
      <c r="W39" s="2">
        <f>+G39</f>
        <v>0</v>
      </c>
      <c r="X39" s="2">
        <v>230303197</v>
      </c>
      <c r="Y39" s="2">
        <f>+W39-X39</f>
        <v>-230303197</v>
      </c>
      <c r="Z39" s="34">
        <f>+IF(X39&lt;&gt;0,+(Y39/X39)*100,0)</f>
        <v>-100</v>
      </c>
      <c r="AA39" s="35">
        <v>230303197</v>
      </c>
    </row>
    <row r="40" spans="1:27" ht="12.75">
      <c r="A40" s="41" t="s">
        <v>61</v>
      </c>
      <c r="B40" s="42" t="s">
        <v>60</v>
      </c>
      <c r="C40" s="43">
        <f>+C38+C39</f>
        <v>-222983959</v>
      </c>
      <c r="D40" s="43">
        <f aca="true" t="shared" si="4" ref="D40:AA40">+D38+D39</f>
        <v>0</v>
      </c>
      <c r="E40" s="44">
        <f t="shared" si="4"/>
        <v>176853776</v>
      </c>
      <c r="F40" s="45">
        <f t="shared" si="4"/>
        <v>275920396</v>
      </c>
      <c r="G40" s="45">
        <f t="shared" si="4"/>
        <v>-12302372</v>
      </c>
      <c r="H40" s="45">
        <f t="shared" si="4"/>
        <v>-29636561</v>
      </c>
      <c r="I40" s="45">
        <f t="shared" si="4"/>
        <v>-52185671</v>
      </c>
      <c r="J40" s="45">
        <f>+I40</f>
        <v>-52185671</v>
      </c>
      <c r="K40" s="45">
        <f t="shared" si="4"/>
        <v>-79415171</v>
      </c>
      <c r="L40" s="45">
        <f t="shared" si="4"/>
        <v>-105114562</v>
      </c>
      <c r="M40" s="45">
        <f t="shared" si="4"/>
        <v>-122038971</v>
      </c>
      <c r="N40" s="45">
        <f>+M40</f>
        <v>-122038971</v>
      </c>
      <c r="O40" s="45">
        <f t="shared" si="4"/>
        <v>-146486766</v>
      </c>
      <c r="P40" s="45">
        <f t="shared" si="4"/>
        <v>-155825279</v>
      </c>
      <c r="Q40" s="45">
        <f t="shared" si="4"/>
        <v>-182747789</v>
      </c>
      <c r="R40" s="45">
        <f>+Q40</f>
        <v>-182747789</v>
      </c>
      <c r="S40" s="45">
        <f t="shared" si="4"/>
        <v>-196716414</v>
      </c>
      <c r="T40" s="45">
        <f t="shared" si="4"/>
        <v>-220788322</v>
      </c>
      <c r="U40" s="45">
        <f t="shared" si="4"/>
        <v>81143738</v>
      </c>
      <c r="V40" s="45">
        <f>+U40</f>
        <v>81143738</v>
      </c>
      <c r="W40" s="45">
        <f>+V40</f>
        <v>81143738</v>
      </c>
      <c r="X40" s="45">
        <f t="shared" si="4"/>
        <v>276939571</v>
      </c>
      <c r="Y40" s="45">
        <f t="shared" si="4"/>
        <v>-516960454</v>
      </c>
      <c r="Z40" s="46">
        <f>+IF(X40&lt;&gt;0,+(Y40/X40)*100,0)</f>
        <v>-186.6690455731225</v>
      </c>
      <c r="AA40" s="47">
        <f t="shared" si="4"/>
        <v>275920396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>
      <c r="U60">
        <v>321164621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89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42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0</v>
      </c>
      <c r="D17" s="26">
        <f>SUM(D6:D16)</f>
        <v>0</v>
      </c>
      <c r="E17" s="27">
        <f t="shared" si="0"/>
        <v>0</v>
      </c>
      <c r="F17" s="28">
        <f t="shared" si="0"/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8">
        <f t="shared" si="0"/>
        <v>0</v>
      </c>
      <c r="K17" s="28">
        <f t="shared" si="0"/>
        <v>0</v>
      </c>
      <c r="L17" s="28">
        <f t="shared" si="0"/>
        <v>0</v>
      </c>
      <c r="M17" s="28">
        <f t="shared" si="0"/>
        <v>0</v>
      </c>
      <c r="N17" s="28">
        <f t="shared" si="0"/>
        <v>0</v>
      </c>
      <c r="O17" s="28">
        <f t="shared" si="0"/>
        <v>0</v>
      </c>
      <c r="P17" s="28">
        <f t="shared" si="0"/>
        <v>0</v>
      </c>
      <c r="Q17" s="28">
        <f t="shared" si="0"/>
        <v>0</v>
      </c>
      <c r="R17" s="28">
        <f t="shared" si="0"/>
        <v>0</v>
      </c>
      <c r="S17" s="28">
        <f t="shared" si="0"/>
        <v>0</v>
      </c>
      <c r="T17" s="28">
        <f t="shared" si="0"/>
        <v>0</v>
      </c>
      <c r="U17" s="28">
        <f t="shared" si="0"/>
        <v>0</v>
      </c>
      <c r="V17" s="28">
        <f t="shared" si="0"/>
        <v>0</v>
      </c>
      <c r="W17" s="28">
        <f t="shared" si="0"/>
        <v>0</v>
      </c>
      <c r="X17" s="28">
        <f t="shared" si="0"/>
        <v>0</v>
      </c>
      <c r="Y17" s="28">
        <f t="shared" si="0"/>
        <v>0</v>
      </c>
      <c r="Z17" s="29">
        <f>+IF(X17&lt;&gt;0,+(Y17/X17)*100,0)</f>
        <v>0</v>
      </c>
      <c r="AA17" s="30">
        <f>SUM(AA6:AA16)</f>
        <v>0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/>
      <c r="F33" s="20"/>
      <c r="G33" s="20"/>
      <c r="H33" s="36"/>
      <c r="I33" s="36"/>
      <c r="J33" s="36"/>
      <c r="K33" s="20"/>
      <c r="L33" s="20"/>
      <c r="M33" s="20"/>
      <c r="N33" s="20"/>
      <c r="O33" s="36"/>
      <c r="P33" s="36"/>
      <c r="Q33" s="36"/>
      <c r="R33" s="20"/>
      <c r="S33" s="20"/>
      <c r="T33" s="20"/>
      <c r="U33" s="20"/>
      <c r="V33" s="36"/>
      <c r="W33" s="36"/>
      <c r="X33" s="36"/>
      <c r="Y33" s="20"/>
      <c r="Z33" s="21"/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0</v>
      </c>
      <c r="F36" s="28">
        <f t="shared" si="2"/>
        <v>0</v>
      </c>
      <c r="G36" s="28">
        <f t="shared" si="2"/>
        <v>0</v>
      </c>
      <c r="H36" s="28">
        <f t="shared" si="2"/>
        <v>0</v>
      </c>
      <c r="I36" s="28">
        <f t="shared" si="2"/>
        <v>0</v>
      </c>
      <c r="J36" s="28">
        <f t="shared" si="2"/>
        <v>0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0</v>
      </c>
      <c r="Y36" s="28">
        <f t="shared" si="2"/>
        <v>0</v>
      </c>
      <c r="Z36" s="29">
        <f>+IF(X36&lt;&gt;0,+(Y36/X36)*100,0)</f>
        <v>0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0</v>
      </c>
      <c r="D38" s="32">
        <f>+D17+D27+D36</f>
        <v>0</v>
      </c>
      <c r="E38" s="33">
        <f t="shared" si="3"/>
        <v>0</v>
      </c>
      <c r="F38" s="2">
        <f t="shared" si="3"/>
        <v>0</v>
      </c>
      <c r="G38" s="2">
        <f t="shared" si="3"/>
        <v>0</v>
      </c>
      <c r="H38" s="2">
        <f t="shared" si="3"/>
        <v>0</v>
      </c>
      <c r="I38" s="2">
        <f t="shared" si="3"/>
        <v>0</v>
      </c>
      <c r="J38" s="2">
        <f t="shared" si="3"/>
        <v>0</v>
      </c>
      <c r="K38" s="2">
        <f t="shared" si="3"/>
        <v>0</v>
      </c>
      <c r="L38" s="2">
        <f t="shared" si="3"/>
        <v>0</v>
      </c>
      <c r="M38" s="2">
        <f t="shared" si="3"/>
        <v>0</v>
      </c>
      <c r="N38" s="2">
        <f t="shared" si="3"/>
        <v>0</v>
      </c>
      <c r="O38" s="2">
        <f t="shared" si="3"/>
        <v>0</v>
      </c>
      <c r="P38" s="2">
        <f t="shared" si="3"/>
        <v>0</v>
      </c>
      <c r="Q38" s="2">
        <f t="shared" si="3"/>
        <v>0</v>
      </c>
      <c r="R38" s="2">
        <f t="shared" si="3"/>
        <v>0</v>
      </c>
      <c r="S38" s="2">
        <f t="shared" si="3"/>
        <v>0</v>
      </c>
      <c r="T38" s="2">
        <f t="shared" si="3"/>
        <v>0</v>
      </c>
      <c r="U38" s="2">
        <f t="shared" si="3"/>
        <v>0</v>
      </c>
      <c r="V38" s="2">
        <f t="shared" si="3"/>
        <v>0</v>
      </c>
      <c r="W38" s="2">
        <f t="shared" si="3"/>
        <v>0</v>
      </c>
      <c r="X38" s="2">
        <f t="shared" si="3"/>
        <v>0</v>
      </c>
      <c r="Y38" s="2">
        <f t="shared" si="3"/>
        <v>0</v>
      </c>
      <c r="Z38" s="34">
        <f>+IF(X38&lt;&gt;0,+(Y38/X38)*100,0)</f>
        <v>0</v>
      </c>
      <c r="AA38" s="35">
        <f>+AA17+AA27+AA36</f>
        <v>0</v>
      </c>
    </row>
    <row r="39" spans="1:27" ht="12.75">
      <c r="A39" s="23" t="s">
        <v>59</v>
      </c>
      <c r="B39" s="17"/>
      <c r="C39" s="32"/>
      <c r="D39" s="32"/>
      <c r="E39" s="33"/>
      <c r="F39" s="2"/>
      <c r="G39" s="2"/>
      <c r="H39" s="2">
        <f>+G40+H60</f>
        <v>0</v>
      </c>
      <c r="I39" s="2">
        <f>+H40+I60</f>
        <v>0</v>
      </c>
      <c r="J39" s="2">
        <f>+G39</f>
        <v>0</v>
      </c>
      <c r="K39" s="2">
        <f>+I40+K60</f>
        <v>0</v>
      </c>
      <c r="L39" s="2">
        <f>+K40+L60</f>
        <v>0</v>
      </c>
      <c r="M39" s="2">
        <f>+L40+M60</f>
        <v>0</v>
      </c>
      <c r="N39" s="2">
        <f>+K39</f>
        <v>0</v>
      </c>
      <c r="O39" s="2">
        <f>+M40+O60</f>
        <v>0</v>
      </c>
      <c r="P39" s="2">
        <f>+O40+P60</f>
        <v>0</v>
      </c>
      <c r="Q39" s="2">
        <f>+P40+Q60</f>
        <v>0</v>
      </c>
      <c r="R39" s="2">
        <f>+O39</f>
        <v>0</v>
      </c>
      <c r="S39" s="2">
        <f>+Q40+S60</f>
        <v>0</v>
      </c>
      <c r="T39" s="2">
        <f>+S40+T60</f>
        <v>0</v>
      </c>
      <c r="U39" s="2">
        <f>+T40+U60</f>
        <v>0</v>
      </c>
      <c r="V39" s="2">
        <f>+S39</f>
        <v>0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0</v>
      </c>
      <c r="D40" s="43">
        <f aca="true" t="shared" si="4" ref="D40:AA40">+D38+D39</f>
        <v>0</v>
      </c>
      <c r="E40" s="44">
        <f t="shared" si="4"/>
        <v>0</v>
      </c>
      <c r="F40" s="45">
        <f t="shared" si="4"/>
        <v>0</v>
      </c>
      <c r="G40" s="45">
        <f t="shared" si="4"/>
        <v>0</v>
      </c>
      <c r="H40" s="45">
        <f t="shared" si="4"/>
        <v>0</v>
      </c>
      <c r="I40" s="45">
        <f t="shared" si="4"/>
        <v>0</v>
      </c>
      <c r="J40" s="45">
        <f>+I40</f>
        <v>0</v>
      </c>
      <c r="K40" s="45">
        <f t="shared" si="4"/>
        <v>0</v>
      </c>
      <c r="L40" s="45">
        <f t="shared" si="4"/>
        <v>0</v>
      </c>
      <c r="M40" s="45">
        <f t="shared" si="4"/>
        <v>0</v>
      </c>
      <c r="N40" s="45">
        <f>+M40</f>
        <v>0</v>
      </c>
      <c r="O40" s="45">
        <f t="shared" si="4"/>
        <v>0</v>
      </c>
      <c r="P40" s="45">
        <f t="shared" si="4"/>
        <v>0</v>
      </c>
      <c r="Q40" s="45">
        <f t="shared" si="4"/>
        <v>0</v>
      </c>
      <c r="R40" s="45">
        <f>+Q40</f>
        <v>0</v>
      </c>
      <c r="S40" s="45">
        <f t="shared" si="4"/>
        <v>0</v>
      </c>
      <c r="T40" s="45">
        <f t="shared" si="4"/>
        <v>0</v>
      </c>
      <c r="U40" s="45">
        <f t="shared" si="4"/>
        <v>0</v>
      </c>
      <c r="V40" s="45">
        <f>+U40</f>
        <v>0</v>
      </c>
      <c r="W40" s="45">
        <f>+V40</f>
        <v>0</v>
      </c>
      <c r="X40" s="45">
        <f t="shared" si="4"/>
        <v>0</v>
      </c>
      <c r="Y40" s="45">
        <f t="shared" si="4"/>
        <v>0</v>
      </c>
      <c r="Z40" s="46">
        <f>+IF(X40&lt;&gt;0,+(Y40/X40)*100,0)</f>
        <v>0</v>
      </c>
      <c r="AA40" s="47">
        <f t="shared" si="4"/>
        <v>0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90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62317637</v>
      </c>
      <c r="D6" s="18"/>
      <c r="E6" s="19"/>
      <c r="F6" s="20">
        <v>12</v>
      </c>
      <c r="G6" s="20">
        <v>4519854</v>
      </c>
      <c r="H6" s="20">
        <v>3206709</v>
      </c>
      <c r="I6" s="20">
        <v>10244</v>
      </c>
      <c r="J6" s="20">
        <v>7736807</v>
      </c>
      <c r="K6" s="20">
        <v>21135</v>
      </c>
      <c r="L6" s="20">
        <v>10472</v>
      </c>
      <c r="M6" s="20">
        <v>7192</v>
      </c>
      <c r="N6" s="20">
        <v>38799</v>
      </c>
      <c r="O6" s="20">
        <v>9640</v>
      </c>
      <c r="P6" s="20">
        <v>19685</v>
      </c>
      <c r="Q6" s="20">
        <v>27049</v>
      </c>
      <c r="R6" s="20">
        <v>56374</v>
      </c>
      <c r="S6" s="20">
        <v>7529</v>
      </c>
      <c r="T6" s="20">
        <v>15221</v>
      </c>
      <c r="U6" s="20">
        <v>14846</v>
      </c>
      <c r="V6" s="20">
        <v>37596</v>
      </c>
      <c r="W6" s="20">
        <v>7869576</v>
      </c>
      <c r="X6" s="20">
        <v>12</v>
      </c>
      <c r="Y6" s="20">
        <v>7869564</v>
      </c>
      <c r="Z6" s="21">
        <v>65579700</v>
      </c>
      <c r="AA6" s="22">
        <v>12</v>
      </c>
    </row>
    <row r="7" spans="1:27" ht="12.75">
      <c r="A7" s="23" t="s">
        <v>34</v>
      </c>
      <c r="B7" s="17"/>
      <c r="C7" s="18">
        <v>249228282</v>
      </c>
      <c r="D7" s="18"/>
      <c r="E7" s="19">
        <v>60000</v>
      </c>
      <c r="F7" s="20">
        <v>7052710</v>
      </c>
      <c r="G7" s="20">
        <v>16866458</v>
      </c>
      <c r="H7" s="20">
        <v>24032565</v>
      </c>
      <c r="I7" s="20">
        <v>22295611</v>
      </c>
      <c r="J7" s="20">
        <v>63194634</v>
      </c>
      <c r="K7" s="20">
        <v>23806933</v>
      </c>
      <c r="L7" s="20">
        <v>24916228</v>
      </c>
      <c r="M7" s="20">
        <v>19066783</v>
      </c>
      <c r="N7" s="20">
        <v>67789944</v>
      </c>
      <c r="O7" s="20">
        <v>27491494</v>
      </c>
      <c r="P7" s="20">
        <v>21515475</v>
      </c>
      <c r="Q7" s="20">
        <v>18962745</v>
      </c>
      <c r="R7" s="20">
        <v>67969714</v>
      </c>
      <c r="S7" s="20">
        <v>20594905</v>
      </c>
      <c r="T7" s="20">
        <v>20273204</v>
      </c>
      <c r="U7" s="20">
        <v>30431124</v>
      </c>
      <c r="V7" s="20">
        <v>71299233</v>
      </c>
      <c r="W7" s="20">
        <v>270253525</v>
      </c>
      <c r="X7" s="20">
        <v>7052710</v>
      </c>
      <c r="Y7" s="20">
        <v>263200815</v>
      </c>
      <c r="Z7" s="21">
        <v>3731.91</v>
      </c>
      <c r="AA7" s="22">
        <v>7052710</v>
      </c>
    </row>
    <row r="8" spans="1:27" ht="12.75">
      <c r="A8" s="23" t="s">
        <v>35</v>
      </c>
      <c r="B8" s="17"/>
      <c r="C8" s="18">
        <v>55237063</v>
      </c>
      <c r="D8" s="18"/>
      <c r="E8" s="19">
        <v>7923800</v>
      </c>
      <c r="F8" s="20">
        <v>8195695</v>
      </c>
      <c r="G8" s="20">
        <v>471294</v>
      </c>
      <c r="H8" s="20">
        <v>2031014</v>
      </c>
      <c r="I8" s="20">
        <v>8831334</v>
      </c>
      <c r="J8" s="20">
        <v>11333642</v>
      </c>
      <c r="K8" s="20">
        <v>7581554</v>
      </c>
      <c r="L8" s="20">
        <v>8486859</v>
      </c>
      <c r="M8" s="20">
        <v>5378387</v>
      </c>
      <c r="N8" s="20">
        <v>21446800</v>
      </c>
      <c r="O8" s="20">
        <v>8521834</v>
      </c>
      <c r="P8" s="20">
        <v>6743712</v>
      </c>
      <c r="Q8" s="20">
        <v>10666824</v>
      </c>
      <c r="R8" s="20">
        <v>25932370</v>
      </c>
      <c r="S8" s="20">
        <v>6172684</v>
      </c>
      <c r="T8" s="20">
        <v>6725371</v>
      </c>
      <c r="U8" s="20">
        <v>7711600</v>
      </c>
      <c r="V8" s="20">
        <v>20609655</v>
      </c>
      <c r="W8" s="20">
        <v>79322467</v>
      </c>
      <c r="X8" s="20">
        <v>8195695</v>
      </c>
      <c r="Y8" s="20">
        <v>71126772</v>
      </c>
      <c r="Z8" s="21">
        <v>867.86</v>
      </c>
      <c r="AA8" s="22">
        <v>8195695</v>
      </c>
    </row>
    <row r="9" spans="1:27" ht="12.75">
      <c r="A9" s="23" t="s">
        <v>36</v>
      </c>
      <c r="B9" s="17" t="s">
        <v>6</v>
      </c>
      <c r="C9" s="18">
        <v>112677870</v>
      </c>
      <c r="D9" s="18"/>
      <c r="E9" s="19">
        <v>148781000</v>
      </c>
      <c r="F9" s="20">
        <v>151814216</v>
      </c>
      <c r="G9" s="20">
        <v>61785327</v>
      </c>
      <c r="H9" s="20">
        <v>414368</v>
      </c>
      <c r="I9" s="20">
        <v>2235045</v>
      </c>
      <c r="J9" s="20">
        <v>64434740</v>
      </c>
      <c r="K9" s="20">
        <v>31</v>
      </c>
      <c r="L9" s="20">
        <v>320</v>
      </c>
      <c r="M9" s="20">
        <v>49427086</v>
      </c>
      <c r="N9" s="20">
        <v>49427437</v>
      </c>
      <c r="O9" s="20">
        <v>4284245</v>
      </c>
      <c r="P9" s="20">
        <v>60</v>
      </c>
      <c r="Q9" s="20">
        <v>29282535</v>
      </c>
      <c r="R9" s="20">
        <v>33566840</v>
      </c>
      <c r="S9" s="20">
        <v>1240037</v>
      </c>
      <c r="T9" s="20">
        <v>1500870</v>
      </c>
      <c r="U9" s="20">
        <v>-1499973</v>
      </c>
      <c r="V9" s="20">
        <v>1240934</v>
      </c>
      <c r="W9" s="20">
        <v>148669951</v>
      </c>
      <c r="X9" s="20">
        <v>151814216</v>
      </c>
      <c r="Y9" s="20">
        <v>-3144265</v>
      </c>
      <c r="Z9" s="21">
        <v>-2.07</v>
      </c>
      <c r="AA9" s="22">
        <v>151814216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>
        <v>460900</v>
      </c>
      <c r="G10" s="20">
        <v>12600000</v>
      </c>
      <c r="H10" s="20"/>
      <c r="I10" s="20"/>
      <c r="J10" s="20">
        <v>12600000</v>
      </c>
      <c r="K10" s="20"/>
      <c r="L10" s="20">
        <v>13127000</v>
      </c>
      <c r="M10" s="20">
        <v>10573000</v>
      </c>
      <c r="N10" s="20">
        <v>23700000</v>
      </c>
      <c r="O10" s="20"/>
      <c r="P10" s="20">
        <v>5700000</v>
      </c>
      <c r="Q10" s="20"/>
      <c r="R10" s="20">
        <v>5700000</v>
      </c>
      <c r="S10" s="20">
        <v>14135000</v>
      </c>
      <c r="T10" s="20"/>
      <c r="U10" s="20"/>
      <c r="V10" s="20">
        <v>14135000</v>
      </c>
      <c r="W10" s="20">
        <v>56135000</v>
      </c>
      <c r="X10" s="20">
        <v>460900</v>
      </c>
      <c r="Y10" s="20">
        <v>55674100</v>
      </c>
      <c r="Z10" s="21">
        <v>12079.43</v>
      </c>
      <c r="AA10" s="22">
        <v>460900</v>
      </c>
    </row>
    <row r="11" spans="1:27" ht="12.75">
      <c r="A11" s="23" t="s">
        <v>38</v>
      </c>
      <c r="B11" s="17"/>
      <c r="C11" s="18"/>
      <c r="D11" s="18"/>
      <c r="E11" s="19">
        <v>1000000</v>
      </c>
      <c r="F11" s="20">
        <v>1000000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>
        <v>91224</v>
      </c>
      <c r="U11" s="20">
        <v>163962</v>
      </c>
      <c r="V11" s="20">
        <v>255186</v>
      </c>
      <c r="W11" s="20">
        <v>255186</v>
      </c>
      <c r="X11" s="20">
        <v>1000000</v>
      </c>
      <c r="Y11" s="20">
        <v>-744814</v>
      </c>
      <c r="Z11" s="21">
        <v>-74.48</v>
      </c>
      <c r="AA11" s="22">
        <v>1000000</v>
      </c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-449423587</v>
      </c>
      <c r="D14" s="18"/>
      <c r="E14" s="19">
        <v>-463606990</v>
      </c>
      <c r="F14" s="20">
        <v>-487504864</v>
      </c>
      <c r="G14" s="20">
        <v>-24413569</v>
      </c>
      <c r="H14" s="20">
        <v>-53616586</v>
      </c>
      <c r="I14" s="20">
        <v>-42378538</v>
      </c>
      <c r="J14" s="20">
        <v>-120408693</v>
      </c>
      <c r="K14" s="20">
        <v>-38388539</v>
      </c>
      <c r="L14" s="20">
        <v>-40560654</v>
      </c>
      <c r="M14" s="20">
        <v>-67311450</v>
      </c>
      <c r="N14" s="20">
        <v>-146260643</v>
      </c>
      <c r="O14" s="20">
        <v>-1965704</v>
      </c>
      <c r="P14" s="20">
        <v>-41959550</v>
      </c>
      <c r="Q14" s="20">
        <v>-47947283</v>
      </c>
      <c r="R14" s="20">
        <v>-91872537</v>
      </c>
      <c r="S14" s="20">
        <v>-37451842</v>
      </c>
      <c r="T14" s="20">
        <v>-34895786</v>
      </c>
      <c r="U14" s="20">
        <v>-70316724</v>
      </c>
      <c r="V14" s="20">
        <v>-142664352</v>
      </c>
      <c r="W14" s="20">
        <v>-501206225</v>
      </c>
      <c r="X14" s="20">
        <v>-487504864</v>
      </c>
      <c r="Y14" s="20">
        <v>-13701361</v>
      </c>
      <c r="Z14" s="21">
        <v>2.81</v>
      </c>
      <c r="AA14" s="22">
        <v>-487504864</v>
      </c>
    </row>
    <row r="15" spans="1:27" ht="12.75">
      <c r="A15" s="23" t="s">
        <v>42</v>
      </c>
      <c r="B15" s="17"/>
      <c r="C15" s="18">
        <v>-513447</v>
      </c>
      <c r="D15" s="18"/>
      <c r="E15" s="19"/>
      <c r="F15" s="20"/>
      <c r="G15" s="20">
        <v>-155124</v>
      </c>
      <c r="H15" s="20">
        <v>-52031</v>
      </c>
      <c r="I15" s="20">
        <v>-152758</v>
      </c>
      <c r="J15" s="20">
        <v>-359913</v>
      </c>
      <c r="K15" s="20">
        <v>-5469</v>
      </c>
      <c r="L15" s="20">
        <v>-135902</v>
      </c>
      <c r="M15" s="20">
        <v>-123098</v>
      </c>
      <c r="N15" s="20">
        <v>-264469</v>
      </c>
      <c r="O15" s="20">
        <v>14647</v>
      </c>
      <c r="P15" s="20">
        <v>-299025</v>
      </c>
      <c r="Q15" s="20">
        <v>-13983</v>
      </c>
      <c r="R15" s="20">
        <v>-298361</v>
      </c>
      <c r="S15" s="20">
        <v>-21985</v>
      </c>
      <c r="T15" s="20">
        <v>-77897</v>
      </c>
      <c r="U15" s="20">
        <v>-20513</v>
      </c>
      <c r="V15" s="20">
        <v>-120395</v>
      </c>
      <c r="W15" s="20">
        <v>-1043138</v>
      </c>
      <c r="X15" s="20"/>
      <c r="Y15" s="20">
        <v>-1043138</v>
      </c>
      <c r="Z15" s="21"/>
      <c r="AA15" s="22"/>
    </row>
    <row r="16" spans="1:27" ht="12.75">
      <c r="A16" s="23" t="s">
        <v>43</v>
      </c>
      <c r="B16" s="17" t="s">
        <v>6</v>
      </c>
      <c r="C16" s="18">
        <v>-954133</v>
      </c>
      <c r="D16" s="18"/>
      <c r="E16" s="19"/>
      <c r="F16" s="20">
        <v>-1994866</v>
      </c>
      <c r="G16" s="20">
        <v>-239081</v>
      </c>
      <c r="H16" s="20"/>
      <c r="I16" s="20">
        <v>-391539</v>
      </c>
      <c r="J16" s="20">
        <v>-630620</v>
      </c>
      <c r="K16" s="20">
        <v>-44967</v>
      </c>
      <c r="L16" s="20">
        <v>-46173</v>
      </c>
      <c r="M16" s="20">
        <v>-123348</v>
      </c>
      <c r="N16" s="20">
        <v>-214488</v>
      </c>
      <c r="O16" s="20">
        <v>-310714</v>
      </c>
      <c r="P16" s="20">
        <v>-351959</v>
      </c>
      <c r="Q16" s="20">
        <v>-780379</v>
      </c>
      <c r="R16" s="20">
        <v>-1443052</v>
      </c>
      <c r="S16" s="20">
        <v>-344651</v>
      </c>
      <c r="T16" s="20">
        <v>-464514</v>
      </c>
      <c r="U16" s="20">
        <v>-380707</v>
      </c>
      <c r="V16" s="20">
        <v>-1189872</v>
      </c>
      <c r="W16" s="20">
        <v>-3478032</v>
      </c>
      <c r="X16" s="20">
        <v>-1994866</v>
      </c>
      <c r="Y16" s="20">
        <v>-1483166</v>
      </c>
      <c r="Z16" s="21">
        <v>74.35</v>
      </c>
      <c r="AA16" s="22">
        <v>-1994866</v>
      </c>
    </row>
    <row r="17" spans="1:27" ht="12.75">
      <c r="A17" s="24" t="s">
        <v>44</v>
      </c>
      <c r="B17" s="25"/>
      <c r="C17" s="26">
        <f aca="true" t="shared" si="0" ref="C17:Y17">SUM(C6:C16)</f>
        <v>28569685</v>
      </c>
      <c r="D17" s="26">
        <f>SUM(D6:D16)</f>
        <v>0</v>
      </c>
      <c r="E17" s="27">
        <f t="shared" si="0"/>
        <v>-305842190</v>
      </c>
      <c r="F17" s="28">
        <f t="shared" si="0"/>
        <v>-320976197</v>
      </c>
      <c r="G17" s="28">
        <f t="shared" si="0"/>
        <v>71435159</v>
      </c>
      <c r="H17" s="28">
        <f t="shared" si="0"/>
        <v>-23983961</v>
      </c>
      <c r="I17" s="28">
        <f t="shared" si="0"/>
        <v>-9550601</v>
      </c>
      <c r="J17" s="28">
        <f t="shared" si="0"/>
        <v>37900597</v>
      </c>
      <c r="K17" s="28">
        <f t="shared" si="0"/>
        <v>-7029322</v>
      </c>
      <c r="L17" s="28">
        <f t="shared" si="0"/>
        <v>5798150</v>
      </c>
      <c r="M17" s="28">
        <f t="shared" si="0"/>
        <v>16894552</v>
      </c>
      <c r="N17" s="28">
        <f t="shared" si="0"/>
        <v>15663380</v>
      </c>
      <c r="O17" s="28">
        <f t="shared" si="0"/>
        <v>38045442</v>
      </c>
      <c r="P17" s="28">
        <f t="shared" si="0"/>
        <v>-8631602</v>
      </c>
      <c r="Q17" s="28">
        <f t="shared" si="0"/>
        <v>10197508</v>
      </c>
      <c r="R17" s="28">
        <f t="shared" si="0"/>
        <v>39611348</v>
      </c>
      <c r="S17" s="28">
        <f t="shared" si="0"/>
        <v>4331677</v>
      </c>
      <c r="T17" s="28">
        <f t="shared" si="0"/>
        <v>-6832307</v>
      </c>
      <c r="U17" s="28">
        <f t="shared" si="0"/>
        <v>-33896385</v>
      </c>
      <c r="V17" s="28">
        <f t="shared" si="0"/>
        <v>-36397015</v>
      </c>
      <c r="W17" s="28">
        <f t="shared" si="0"/>
        <v>56778310</v>
      </c>
      <c r="X17" s="28">
        <f t="shared" si="0"/>
        <v>-320976197</v>
      </c>
      <c r="Y17" s="28">
        <f t="shared" si="0"/>
        <v>377754507</v>
      </c>
      <c r="Z17" s="29">
        <f>+IF(X17&lt;&gt;0,+(Y17/X17)*100,0)</f>
        <v>-117.68925874587516</v>
      </c>
      <c r="AA17" s="30">
        <f>SUM(AA6:AA16)</f>
        <v>-320976197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-7741027</v>
      </c>
      <c r="D26" s="18"/>
      <c r="E26" s="19">
        <v>-35278520</v>
      </c>
      <c r="F26" s="20">
        <v>-41665794</v>
      </c>
      <c r="G26" s="20">
        <v>-5074883</v>
      </c>
      <c r="H26" s="20">
        <v>-1456069</v>
      </c>
      <c r="I26" s="20">
        <v>-1526746</v>
      </c>
      <c r="J26" s="20">
        <v>-8057698</v>
      </c>
      <c r="K26" s="20">
        <v>-1075387</v>
      </c>
      <c r="L26" s="20">
        <v>-1941289</v>
      </c>
      <c r="M26" s="20">
        <v>-3617376</v>
      </c>
      <c r="N26" s="20">
        <v>-6634052</v>
      </c>
      <c r="O26" s="20">
        <v>-1632018</v>
      </c>
      <c r="P26" s="20">
        <v>-2471851</v>
      </c>
      <c r="Q26" s="20">
        <v>-2702614</v>
      </c>
      <c r="R26" s="20">
        <v>-6806483</v>
      </c>
      <c r="S26" s="20">
        <v>-1617727</v>
      </c>
      <c r="T26" s="20">
        <v>-1396085</v>
      </c>
      <c r="U26" s="20">
        <v>-10975019</v>
      </c>
      <c r="V26" s="20">
        <v>-13988831</v>
      </c>
      <c r="W26" s="20">
        <v>-35487064</v>
      </c>
      <c r="X26" s="20">
        <v>-41665794</v>
      </c>
      <c r="Y26" s="20">
        <v>6178730</v>
      </c>
      <c r="Z26" s="21">
        <v>-14.83</v>
      </c>
      <c r="AA26" s="22">
        <v>-41665794</v>
      </c>
    </row>
    <row r="27" spans="1:27" ht="12.75">
      <c r="A27" s="24" t="s">
        <v>51</v>
      </c>
      <c r="B27" s="25"/>
      <c r="C27" s="26">
        <f aca="true" t="shared" si="1" ref="C27:Y27">SUM(C21:C26)</f>
        <v>-7741027</v>
      </c>
      <c r="D27" s="26">
        <f>SUM(D21:D26)</f>
        <v>0</v>
      </c>
      <c r="E27" s="27">
        <f t="shared" si="1"/>
        <v>-35278520</v>
      </c>
      <c r="F27" s="28">
        <f t="shared" si="1"/>
        <v>-41665794</v>
      </c>
      <c r="G27" s="28">
        <f t="shared" si="1"/>
        <v>-5074883</v>
      </c>
      <c r="H27" s="28">
        <f t="shared" si="1"/>
        <v>-1456069</v>
      </c>
      <c r="I27" s="28">
        <f t="shared" si="1"/>
        <v>-1526746</v>
      </c>
      <c r="J27" s="28">
        <f t="shared" si="1"/>
        <v>-8057698</v>
      </c>
      <c r="K27" s="28">
        <f t="shared" si="1"/>
        <v>-1075387</v>
      </c>
      <c r="L27" s="28">
        <f t="shared" si="1"/>
        <v>-1941289</v>
      </c>
      <c r="M27" s="28">
        <f t="shared" si="1"/>
        <v>-3617376</v>
      </c>
      <c r="N27" s="28">
        <f t="shared" si="1"/>
        <v>-6634052</v>
      </c>
      <c r="O27" s="28">
        <f t="shared" si="1"/>
        <v>-1632018</v>
      </c>
      <c r="P27" s="28">
        <f t="shared" si="1"/>
        <v>-2471851</v>
      </c>
      <c r="Q27" s="28">
        <f t="shared" si="1"/>
        <v>-2702614</v>
      </c>
      <c r="R27" s="28">
        <f t="shared" si="1"/>
        <v>-6806483</v>
      </c>
      <c r="S27" s="28">
        <f t="shared" si="1"/>
        <v>-1617727</v>
      </c>
      <c r="T27" s="28">
        <f t="shared" si="1"/>
        <v>-1396085</v>
      </c>
      <c r="U27" s="28">
        <f t="shared" si="1"/>
        <v>-10975019</v>
      </c>
      <c r="V27" s="28">
        <f t="shared" si="1"/>
        <v>-13988831</v>
      </c>
      <c r="W27" s="28">
        <f t="shared" si="1"/>
        <v>-35487064</v>
      </c>
      <c r="X27" s="28">
        <f t="shared" si="1"/>
        <v>-41665794</v>
      </c>
      <c r="Y27" s="28">
        <f t="shared" si="1"/>
        <v>6178730</v>
      </c>
      <c r="Z27" s="29">
        <f>+IF(X27&lt;&gt;0,+(Y27/X27)*100,0)</f>
        <v>-14.829262584075561</v>
      </c>
      <c r="AA27" s="30">
        <f>SUM(AA21:AA26)</f>
        <v>-41665794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-1341438</v>
      </c>
      <c r="D33" s="18"/>
      <c r="E33" s="19">
        <v>-11936031</v>
      </c>
      <c r="F33" s="20">
        <v>11936031</v>
      </c>
      <c r="G33" s="20">
        <v>11972521</v>
      </c>
      <c r="H33" s="36">
        <v>-12011949</v>
      </c>
      <c r="I33" s="36">
        <v>-83249</v>
      </c>
      <c r="J33" s="36">
        <v>-122677</v>
      </c>
      <c r="K33" s="20">
        <v>307374</v>
      </c>
      <c r="L33" s="20">
        <v>-190220</v>
      </c>
      <c r="M33" s="20">
        <v>14395</v>
      </c>
      <c r="N33" s="20">
        <v>131549</v>
      </c>
      <c r="O33" s="36">
        <v>-73141</v>
      </c>
      <c r="P33" s="36">
        <v>54385</v>
      </c>
      <c r="Q33" s="36">
        <v>80529</v>
      </c>
      <c r="R33" s="20">
        <v>61773</v>
      </c>
      <c r="S33" s="20">
        <v>-65603</v>
      </c>
      <c r="T33" s="20">
        <v>9615</v>
      </c>
      <c r="U33" s="20">
        <v>3613403</v>
      </c>
      <c r="V33" s="36">
        <v>3557415</v>
      </c>
      <c r="W33" s="36">
        <v>3628060</v>
      </c>
      <c r="X33" s="36"/>
      <c r="Y33" s="20">
        <v>3628060</v>
      </c>
      <c r="Z33" s="21"/>
      <c r="AA33" s="22">
        <v>11936031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-1341438</v>
      </c>
      <c r="D36" s="26">
        <f>SUM(D31:D35)</f>
        <v>0</v>
      </c>
      <c r="E36" s="27">
        <f t="shared" si="2"/>
        <v>-11936031</v>
      </c>
      <c r="F36" s="28">
        <f t="shared" si="2"/>
        <v>11936031</v>
      </c>
      <c r="G36" s="28">
        <f t="shared" si="2"/>
        <v>11972521</v>
      </c>
      <c r="H36" s="28">
        <f t="shared" si="2"/>
        <v>-12011949</v>
      </c>
      <c r="I36" s="28">
        <f t="shared" si="2"/>
        <v>-83249</v>
      </c>
      <c r="J36" s="28">
        <f t="shared" si="2"/>
        <v>-122677</v>
      </c>
      <c r="K36" s="28">
        <f t="shared" si="2"/>
        <v>307374</v>
      </c>
      <c r="L36" s="28">
        <f t="shared" si="2"/>
        <v>-190220</v>
      </c>
      <c r="M36" s="28">
        <f t="shared" si="2"/>
        <v>14395</v>
      </c>
      <c r="N36" s="28">
        <f t="shared" si="2"/>
        <v>131549</v>
      </c>
      <c r="O36" s="28">
        <f t="shared" si="2"/>
        <v>-73141</v>
      </c>
      <c r="P36" s="28">
        <f t="shared" si="2"/>
        <v>54385</v>
      </c>
      <c r="Q36" s="28">
        <f t="shared" si="2"/>
        <v>80529</v>
      </c>
      <c r="R36" s="28">
        <f t="shared" si="2"/>
        <v>61773</v>
      </c>
      <c r="S36" s="28">
        <f t="shared" si="2"/>
        <v>-65603</v>
      </c>
      <c r="T36" s="28">
        <f t="shared" si="2"/>
        <v>9615</v>
      </c>
      <c r="U36" s="28">
        <f t="shared" si="2"/>
        <v>3613403</v>
      </c>
      <c r="V36" s="28">
        <f t="shared" si="2"/>
        <v>3557415</v>
      </c>
      <c r="W36" s="28">
        <f t="shared" si="2"/>
        <v>3628060</v>
      </c>
      <c r="X36" s="28">
        <f t="shared" si="2"/>
        <v>0</v>
      </c>
      <c r="Y36" s="28">
        <f t="shared" si="2"/>
        <v>3628060</v>
      </c>
      <c r="Z36" s="29">
        <f>+IF(X36&lt;&gt;0,+(Y36/X36)*100,0)</f>
        <v>0</v>
      </c>
      <c r="AA36" s="30">
        <f>SUM(AA31:AA35)</f>
        <v>11936031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19487220</v>
      </c>
      <c r="D38" s="32">
        <f>+D17+D27+D36</f>
        <v>0</v>
      </c>
      <c r="E38" s="33">
        <f t="shared" si="3"/>
        <v>-353056741</v>
      </c>
      <c r="F38" s="2">
        <f t="shared" si="3"/>
        <v>-350705960</v>
      </c>
      <c r="G38" s="2">
        <f t="shared" si="3"/>
        <v>78332797</v>
      </c>
      <c r="H38" s="2">
        <f t="shared" si="3"/>
        <v>-37451979</v>
      </c>
      <c r="I38" s="2">
        <f t="shared" si="3"/>
        <v>-11160596</v>
      </c>
      <c r="J38" s="2">
        <f t="shared" si="3"/>
        <v>29720222</v>
      </c>
      <c r="K38" s="2">
        <f t="shared" si="3"/>
        <v>-7797335</v>
      </c>
      <c r="L38" s="2">
        <f t="shared" si="3"/>
        <v>3666641</v>
      </c>
      <c r="M38" s="2">
        <f t="shared" si="3"/>
        <v>13291571</v>
      </c>
      <c r="N38" s="2">
        <f t="shared" si="3"/>
        <v>9160877</v>
      </c>
      <c r="O38" s="2">
        <f t="shared" si="3"/>
        <v>36340283</v>
      </c>
      <c r="P38" s="2">
        <f t="shared" si="3"/>
        <v>-11049068</v>
      </c>
      <c r="Q38" s="2">
        <f t="shared" si="3"/>
        <v>7575423</v>
      </c>
      <c r="R38" s="2">
        <f t="shared" si="3"/>
        <v>32866638</v>
      </c>
      <c r="S38" s="2">
        <f t="shared" si="3"/>
        <v>2648347</v>
      </c>
      <c r="T38" s="2">
        <f t="shared" si="3"/>
        <v>-8218777</v>
      </c>
      <c r="U38" s="2">
        <f t="shared" si="3"/>
        <v>-41258001</v>
      </c>
      <c r="V38" s="2">
        <f t="shared" si="3"/>
        <v>-46828431</v>
      </c>
      <c r="W38" s="2">
        <f t="shared" si="3"/>
        <v>24919306</v>
      </c>
      <c r="X38" s="2">
        <f t="shared" si="3"/>
        <v>-362641991</v>
      </c>
      <c r="Y38" s="2">
        <f t="shared" si="3"/>
        <v>387561297</v>
      </c>
      <c r="Z38" s="34">
        <f>+IF(X38&lt;&gt;0,+(Y38/X38)*100,0)</f>
        <v>-106.87159970947766</v>
      </c>
      <c r="AA38" s="35">
        <f>+AA17+AA27+AA36</f>
        <v>-350705960</v>
      </c>
    </row>
    <row r="39" spans="1:27" ht="12.75">
      <c r="A39" s="23" t="s">
        <v>59</v>
      </c>
      <c r="B39" s="17"/>
      <c r="C39" s="32">
        <v>12083773</v>
      </c>
      <c r="D39" s="32"/>
      <c r="E39" s="33"/>
      <c r="F39" s="2">
        <v>373181870</v>
      </c>
      <c r="G39" s="2">
        <v>20110174</v>
      </c>
      <c r="H39" s="2">
        <f>+G40+H60</f>
        <v>98442971</v>
      </c>
      <c r="I39" s="2">
        <f>+H40+I60</f>
        <v>60990992</v>
      </c>
      <c r="J39" s="2">
        <f>+G39</f>
        <v>20110174</v>
      </c>
      <c r="K39" s="2">
        <f>+I40+K60</f>
        <v>49830396</v>
      </c>
      <c r="L39" s="2">
        <f>+K40+L60</f>
        <v>42033061</v>
      </c>
      <c r="M39" s="2">
        <f>+L40+M60</f>
        <v>45699702</v>
      </c>
      <c r="N39" s="2">
        <f>+K39</f>
        <v>49830396</v>
      </c>
      <c r="O39" s="2">
        <f>+M40+O60</f>
        <v>58991273</v>
      </c>
      <c r="P39" s="2">
        <f>+O40+P60</f>
        <v>95331556</v>
      </c>
      <c r="Q39" s="2">
        <f>+P40+Q60</f>
        <v>84282488</v>
      </c>
      <c r="R39" s="2">
        <f>+O39</f>
        <v>58991273</v>
      </c>
      <c r="S39" s="2">
        <f>+Q40+S60</f>
        <v>91857911</v>
      </c>
      <c r="T39" s="2">
        <f>+S40+T60</f>
        <v>94506258</v>
      </c>
      <c r="U39" s="2">
        <f>+T40+U60</f>
        <v>86287481</v>
      </c>
      <c r="V39" s="2">
        <f>+S39</f>
        <v>91857911</v>
      </c>
      <c r="W39" s="2">
        <f>+G39</f>
        <v>20110174</v>
      </c>
      <c r="X39" s="2">
        <v>373181870</v>
      </c>
      <c r="Y39" s="2">
        <f>+W39-X39</f>
        <v>-353071696</v>
      </c>
      <c r="Z39" s="34">
        <f>+IF(X39&lt;&gt;0,+(Y39/X39)*100,0)</f>
        <v>-94.61115996873053</v>
      </c>
      <c r="AA39" s="35">
        <v>373181870</v>
      </c>
    </row>
    <row r="40" spans="1:27" ht="12.75">
      <c r="A40" s="41" t="s">
        <v>61</v>
      </c>
      <c r="B40" s="42" t="s">
        <v>60</v>
      </c>
      <c r="C40" s="43">
        <f>+C38+C39</f>
        <v>31570993</v>
      </c>
      <c r="D40" s="43">
        <f aca="true" t="shared" si="4" ref="D40:AA40">+D38+D39</f>
        <v>0</v>
      </c>
      <c r="E40" s="44">
        <f t="shared" si="4"/>
        <v>-353056741</v>
      </c>
      <c r="F40" s="45">
        <f t="shared" si="4"/>
        <v>22475910</v>
      </c>
      <c r="G40" s="45">
        <f t="shared" si="4"/>
        <v>98442971</v>
      </c>
      <c r="H40" s="45">
        <f t="shared" si="4"/>
        <v>60990992</v>
      </c>
      <c r="I40" s="45">
        <f t="shared" si="4"/>
        <v>49830396</v>
      </c>
      <c r="J40" s="45">
        <f>+I40</f>
        <v>49830396</v>
      </c>
      <c r="K40" s="45">
        <f t="shared" si="4"/>
        <v>42033061</v>
      </c>
      <c r="L40" s="45">
        <f t="shared" si="4"/>
        <v>45699702</v>
      </c>
      <c r="M40" s="45">
        <f t="shared" si="4"/>
        <v>58991273</v>
      </c>
      <c r="N40" s="45">
        <f>+M40</f>
        <v>58991273</v>
      </c>
      <c r="O40" s="45">
        <f t="shared" si="4"/>
        <v>95331556</v>
      </c>
      <c r="P40" s="45">
        <f t="shared" si="4"/>
        <v>84282488</v>
      </c>
      <c r="Q40" s="45">
        <f t="shared" si="4"/>
        <v>91857911</v>
      </c>
      <c r="R40" s="45">
        <f>+Q40</f>
        <v>91857911</v>
      </c>
      <c r="S40" s="45">
        <f t="shared" si="4"/>
        <v>94506258</v>
      </c>
      <c r="T40" s="45">
        <f t="shared" si="4"/>
        <v>86287481</v>
      </c>
      <c r="U40" s="45">
        <f t="shared" si="4"/>
        <v>45029480</v>
      </c>
      <c r="V40" s="45">
        <f>+U40</f>
        <v>45029480</v>
      </c>
      <c r="W40" s="45">
        <f>+V40</f>
        <v>45029480</v>
      </c>
      <c r="X40" s="45">
        <f t="shared" si="4"/>
        <v>10539879</v>
      </c>
      <c r="Y40" s="45">
        <f t="shared" si="4"/>
        <v>34489601</v>
      </c>
      <c r="Z40" s="46">
        <f>+IF(X40&lt;&gt;0,+(Y40/X40)*100,0)</f>
        <v>327.2295725596091</v>
      </c>
      <c r="AA40" s="47">
        <f t="shared" si="4"/>
        <v>22475910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20110174</v>
      </c>
      <c r="J60">
        <v>20110174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91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>
        <v>22983192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22983192</v>
      </c>
      <c r="Y6" s="20">
        <v>-22983192</v>
      </c>
      <c r="Z6" s="21">
        <v>-100</v>
      </c>
      <c r="AA6" s="22">
        <v>22983192</v>
      </c>
    </row>
    <row r="7" spans="1:27" ht="12.75">
      <c r="A7" s="23" t="s">
        <v>34</v>
      </c>
      <c r="B7" s="17"/>
      <c r="C7" s="18"/>
      <c r="D7" s="18"/>
      <c r="E7" s="19"/>
      <c r="F7" s="20">
        <v>792000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792000</v>
      </c>
      <c r="Y7" s="20">
        <v>-792000</v>
      </c>
      <c r="Z7" s="21">
        <v>-100</v>
      </c>
      <c r="AA7" s="22">
        <v>792000</v>
      </c>
    </row>
    <row r="8" spans="1:27" ht="12.75">
      <c r="A8" s="23" t="s">
        <v>35</v>
      </c>
      <c r="B8" s="17"/>
      <c r="C8" s="18"/>
      <c r="D8" s="18"/>
      <c r="E8" s="19"/>
      <c r="F8" s="20">
        <v>5939644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5939644</v>
      </c>
      <c r="Y8" s="20">
        <v>-5939644</v>
      </c>
      <c r="Z8" s="21">
        <v>-100</v>
      </c>
      <c r="AA8" s="22">
        <v>5939644</v>
      </c>
    </row>
    <row r="9" spans="1:27" ht="12.75">
      <c r="A9" s="23" t="s">
        <v>36</v>
      </c>
      <c r="B9" s="17" t="s">
        <v>6</v>
      </c>
      <c r="C9" s="18"/>
      <c r="D9" s="18"/>
      <c r="E9" s="19"/>
      <c r="F9" s="20">
        <v>161370000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161370000</v>
      </c>
      <c r="Y9" s="20">
        <v>-161370000</v>
      </c>
      <c r="Z9" s="21">
        <v>-100</v>
      </c>
      <c r="AA9" s="22">
        <v>161370000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>
        <v>39873000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39873000</v>
      </c>
      <c r="Y10" s="20">
        <v>-39873000</v>
      </c>
      <c r="Z10" s="21">
        <v>-100</v>
      </c>
      <c r="AA10" s="22">
        <v>39873000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-179545621</v>
      </c>
      <c r="D14" s="18"/>
      <c r="E14" s="19">
        <v>-179508015</v>
      </c>
      <c r="F14" s="20">
        <v>-182665040</v>
      </c>
      <c r="G14" s="20">
        <v>-12841679</v>
      </c>
      <c r="H14" s="20">
        <v>-13306281</v>
      </c>
      <c r="I14" s="20">
        <v>-16120095</v>
      </c>
      <c r="J14" s="20">
        <v>-42268055</v>
      </c>
      <c r="K14" s="20">
        <v>-16972431</v>
      </c>
      <c r="L14" s="20">
        <v>-20190020</v>
      </c>
      <c r="M14" s="20">
        <v>-20190791</v>
      </c>
      <c r="N14" s="20">
        <v>-57353242</v>
      </c>
      <c r="O14" s="20">
        <v>-15472617</v>
      </c>
      <c r="P14" s="20">
        <v>-14904354</v>
      </c>
      <c r="Q14" s="20">
        <v>-17300293</v>
      </c>
      <c r="R14" s="20">
        <v>-47677264</v>
      </c>
      <c r="S14" s="20">
        <v>-13152368</v>
      </c>
      <c r="T14" s="20">
        <v>-13095965</v>
      </c>
      <c r="U14" s="20">
        <v>-18402030</v>
      </c>
      <c r="V14" s="20">
        <v>-44650363</v>
      </c>
      <c r="W14" s="20">
        <v>-191948924</v>
      </c>
      <c r="X14" s="20">
        <v>-182665040</v>
      </c>
      <c r="Y14" s="20">
        <v>-9283884</v>
      </c>
      <c r="Z14" s="21">
        <v>5.08</v>
      </c>
      <c r="AA14" s="22">
        <v>-182665040</v>
      </c>
    </row>
    <row r="15" spans="1:27" ht="12.75">
      <c r="A15" s="23" t="s">
        <v>42</v>
      </c>
      <c r="B15" s="17"/>
      <c r="C15" s="18">
        <v>-412509</v>
      </c>
      <c r="D15" s="18"/>
      <c r="E15" s="19">
        <v>-500000</v>
      </c>
      <c r="F15" s="20">
        <v>-300000</v>
      </c>
      <c r="G15" s="20">
        <v>-43</v>
      </c>
      <c r="H15" s="20">
        <v>-8746</v>
      </c>
      <c r="I15" s="20">
        <v>-1</v>
      </c>
      <c r="J15" s="20">
        <v>-8790</v>
      </c>
      <c r="K15" s="20">
        <v>-310</v>
      </c>
      <c r="L15" s="20">
        <v>-2491</v>
      </c>
      <c r="M15" s="20">
        <v>-549</v>
      </c>
      <c r="N15" s="20">
        <v>-3350</v>
      </c>
      <c r="O15" s="20">
        <v>-24112</v>
      </c>
      <c r="P15" s="20">
        <v>-1125</v>
      </c>
      <c r="Q15" s="20">
        <v>-207</v>
      </c>
      <c r="R15" s="20">
        <v>-25444</v>
      </c>
      <c r="S15" s="20"/>
      <c r="T15" s="20">
        <v>-489</v>
      </c>
      <c r="U15" s="20">
        <v>-1534</v>
      </c>
      <c r="V15" s="20">
        <v>-2023</v>
      </c>
      <c r="W15" s="20">
        <v>-39607</v>
      </c>
      <c r="X15" s="20">
        <v>-300000</v>
      </c>
      <c r="Y15" s="20">
        <v>260393</v>
      </c>
      <c r="Z15" s="21">
        <v>-86.8</v>
      </c>
      <c r="AA15" s="22">
        <v>-300000</v>
      </c>
    </row>
    <row r="16" spans="1:27" ht="12.75">
      <c r="A16" s="23" t="s">
        <v>43</v>
      </c>
      <c r="B16" s="17" t="s">
        <v>6</v>
      </c>
      <c r="C16" s="18">
        <v>-247783</v>
      </c>
      <c r="D16" s="18"/>
      <c r="E16" s="19">
        <v>-400000</v>
      </c>
      <c r="F16" s="20">
        <v>-758987</v>
      </c>
      <c r="G16" s="20"/>
      <c r="H16" s="20">
        <v>-52569</v>
      </c>
      <c r="I16" s="20">
        <v>-50870</v>
      </c>
      <c r="J16" s="20">
        <v>-103439</v>
      </c>
      <c r="K16" s="20"/>
      <c r="L16" s="20"/>
      <c r="M16" s="20"/>
      <c r="N16" s="20"/>
      <c r="O16" s="20">
        <v>-138807</v>
      </c>
      <c r="P16" s="20"/>
      <c r="Q16" s="20">
        <v>-28000</v>
      </c>
      <c r="R16" s="20">
        <v>-166807</v>
      </c>
      <c r="S16" s="20"/>
      <c r="T16" s="20"/>
      <c r="U16" s="20">
        <v>-22014</v>
      </c>
      <c r="V16" s="20">
        <v>-22014</v>
      </c>
      <c r="W16" s="20">
        <v>-292260</v>
      </c>
      <c r="X16" s="20">
        <v>-758987</v>
      </c>
      <c r="Y16" s="20">
        <v>466727</v>
      </c>
      <c r="Z16" s="21">
        <v>-61.49</v>
      </c>
      <c r="AA16" s="22">
        <v>-758987</v>
      </c>
    </row>
    <row r="17" spans="1:27" ht="12.75">
      <c r="A17" s="24" t="s">
        <v>44</v>
      </c>
      <c r="B17" s="25"/>
      <c r="C17" s="26">
        <f aca="true" t="shared" si="0" ref="C17:Y17">SUM(C6:C16)</f>
        <v>-180205913</v>
      </c>
      <c r="D17" s="26">
        <f>SUM(D6:D16)</f>
        <v>0</v>
      </c>
      <c r="E17" s="27">
        <f t="shared" si="0"/>
        <v>-180408015</v>
      </c>
      <c r="F17" s="28">
        <f t="shared" si="0"/>
        <v>47233809</v>
      </c>
      <c r="G17" s="28">
        <f t="shared" si="0"/>
        <v>-12841722</v>
      </c>
      <c r="H17" s="28">
        <f t="shared" si="0"/>
        <v>-13367596</v>
      </c>
      <c r="I17" s="28">
        <f t="shared" si="0"/>
        <v>-16170966</v>
      </c>
      <c r="J17" s="28">
        <f t="shared" si="0"/>
        <v>-42380284</v>
      </c>
      <c r="K17" s="28">
        <f t="shared" si="0"/>
        <v>-16972741</v>
      </c>
      <c r="L17" s="28">
        <f t="shared" si="0"/>
        <v>-20192511</v>
      </c>
      <c r="M17" s="28">
        <f t="shared" si="0"/>
        <v>-20191340</v>
      </c>
      <c r="N17" s="28">
        <f t="shared" si="0"/>
        <v>-57356592</v>
      </c>
      <c r="O17" s="28">
        <f t="shared" si="0"/>
        <v>-15635536</v>
      </c>
      <c r="P17" s="28">
        <f t="shared" si="0"/>
        <v>-14905479</v>
      </c>
      <c r="Q17" s="28">
        <f t="shared" si="0"/>
        <v>-17328500</v>
      </c>
      <c r="R17" s="28">
        <f t="shared" si="0"/>
        <v>-47869515</v>
      </c>
      <c r="S17" s="28">
        <f t="shared" si="0"/>
        <v>-13152368</v>
      </c>
      <c r="T17" s="28">
        <f t="shared" si="0"/>
        <v>-13096454</v>
      </c>
      <c r="U17" s="28">
        <f t="shared" si="0"/>
        <v>-18425578</v>
      </c>
      <c r="V17" s="28">
        <f t="shared" si="0"/>
        <v>-44674400</v>
      </c>
      <c r="W17" s="28">
        <f t="shared" si="0"/>
        <v>-192280791</v>
      </c>
      <c r="X17" s="28">
        <f t="shared" si="0"/>
        <v>47233809</v>
      </c>
      <c r="Y17" s="28">
        <f t="shared" si="0"/>
        <v>-239514600</v>
      </c>
      <c r="Z17" s="29">
        <f>+IF(X17&lt;&gt;0,+(Y17/X17)*100,0)</f>
        <v>-507.082966779156</v>
      </c>
      <c r="AA17" s="30">
        <f>SUM(AA6:AA16)</f>
        <v>47233809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14678</v>
      </c>
      <c r="D33" s="18"/>
      <c r="E33" s="19">
        <v>-16758</v>
      </c>
      <c r="F33" s="20">
        <v>-16758</v>
      </c>
      <c r="G33" s="20">
        <v>600</v>
      </c>
      <c r="H33" s="36">
        <v>-600</v>
      </c>
      <c r="I33" s="36">
        <v>900</v>
      </c>
      <c r="J33" s="36">
        <v>900</v>
      </c>
      <c r="K33" s="20">
        <v>-1790</v>
      </c>
      <c r="L33" s="20">
        <v>3530</v>
      </c>
      <c r="M33" s="20">
        <v>-1440</v>
      </c>
      <c r="N33" s="20">
        <v>300</v>
      </c>
      <c r="O33" s="36">
        <v>295</v>
      </c>
      <c r="P33" s="36">
        <v>-1234</v>
      </c>
      <c r="Q33" s="36">
        <v>-991</v>
      </c>
      <c r="R33" s="20">
        <v>-1930</v>
      </c>
      <c r="S33" s="20">
        <v>730</v>
      </c>
      <c r="T33" s="20"/>
      <c r="U33" s="20"/>
      <c r="V33" s="36">
        <v>730</v>
      </c>
      <c r="W33" s="36"/>
      <c r="X33" s="36">
        <v>-16758</v>
      </c>
      <c r="Y33" s="20">
        <v>16758</v>
      </c>
      <c r="Z33" s="21">
        <v>-100</v>
      </c>
      <c r="AA33" s="22">
        <v>-16758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>
        <v>530000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>
        <v>530000</v>
      </c>
      <c r="Y35" s="20">
        <v>-530000</v>
      </c>
      <c r="Z35" s="21">
        <v>-100</v>
      </c>
      <c r="AA35" s="22">
        <v>530000</v>
      </c>
    </row>
    <row r="36" spans="1:27" ht="12.75">
      <c r="A36" s="24" t="s">
        <v>57</v>
      </c>
      <c r="B36" s="25"/>
      <c r="C36" s="26">
        <f aca="true" t="shared" si="2" ref="C36:Y36">SUM(C31:C35)</f>
        <v>14678</v>
      </c>
      <c r="D36" s="26">
        <f>SUM(D31:D35)</f>
        <v>0</v>
      </c>
      <c r="E36" s="27">
        <f t="shared" si="2"/>
        <v>-16758</v>
      </c>
      <c r="F36" s="28">
        <f t="shared" si="2"/>
        <v>513242</v>
      </c>
      <c r="G36" s="28">
        <f t="shared" si="2"/>
        <v>600</v>
      </c>
      <c r="H36" s="28">
        <f t="shared" si="2"/>
        <v>-600</v>
      </c>
      <c r="I36" s="28">
        <f t="shared" si="2"/>
        <v>900</v>
      </c>
      <c r="J36" s="28">
        <f t="shared" si="2"/>
        <v>900</v>
      </c>
      <c r="K36" s="28">
        <f t="shared" si="2"/>
        <v>-1790</v>
      </c>
      <c r="L36" s="28">
        <f t="shared" si="2"/>
        <v>3530</v>
      </c>
      <c r="M36" s="28">
        <f t="shared" si="2"/>
        <v>-1440</v>
      </c>
      <c r="N36" s="28">
        <f t="shared" si="2"/>
        <v>300</v>
      </c>
      <c r="O36" s="28">
        <f t="shared" si="2"/>
        <v>295</v>
      </c>
      <c r="P36" s="28">
        <f t="shared" si="2"/>
        <v>-1234</v>
      </c>
      <c r="Q36" s="28">
        <f t="shared" si="2"/>
        <v>-991</v>
      </c>
      <c r="R36" s="28">
        <f t="shared" si="2"/>
        <v>-1930</v>
      </c>
      <c r="S36" s="28">
        <f t="shared" si="2"/>
        <v>730</v>
      </c>
      <c r="T36" s="28">
        <f t="shared" si="2"/>
        <v>0</v>
      </c>
      <c r="U36" s="28">
        <f t="shared" si="2"/>
        <v>0</v>
      </c>
      <c r="V36" s="28">
        <f t="shared" si="2"/>
        <v>730</v>
      </c>
      <c r="W36" s="28">
        <f t="shared" si="2"/>
        <v>0</v>
      </c>
      <c r="X36" s="28">
        <f t="shared" si="2"/>
        <v>513242</v>
      </c>
      <c r="Y36" s="28">
        <f t="shared" si="2"/>
        <v>-513242</v>
      </c>
      <c r="Z36" s="29">
        <f>+IF(X36&lt;&gt;0,+(Y36/X36)*100,0)</f>
        <v>-100</v>
      </c>
      <c r="AA36" s="30">
        <f>SUM(AA31:AA35)</f>
        <v>513242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-180191235</v>
      </c>
      <c r="D38" s="32">
        <f>+D17+D27+D36</f>
        <v>0</v>
      </c>
      <c r="E38" s="33">
        <f t="shared" si="3"/>
        <v>-180424773</v>
      </c>
      <c r="F38" s="2">
        <f t="shared" si="3"/>
        <v>47747051</v>
      </c>
      <c r="G38" s="2">
        <f t="shared" si="3"/>
        <v>-12841122</v>
      </c>
      <c r="H38" s="2">
        <f t="shared" si="3"/>
        <v>-13368196</v>
      </c>
      <c r="I38" s="2">
        <f t="shared" si="3"/>
        <v>-16170066</v>
      </c>
      <c r="J38" s="2">
        <f t="shared" si="3"/>
        <v>-42379384</v>
      </c>
      <c r="K38" s="2">
        <f t="shared" si="3"/>
        <v>-16974531</v>
      </c>
      <c r="L38" s="2">
        <f t="shared" si="3"/>
        <v>-20188981</v>
      </c>
      <c r="M38" s="2">
        <f t="shared" si="3"/>
        <v>-20192780</v>
      </c>
      <c r="N38" s="2">
        <f t="shared" si="3"/>
        <v>-57356292</v>
      </c>
      <c r="O38" s="2">
        <f t="shared" si="3"/>
        <v>-15635241</v>
      </c>
      <c r="P38" s="2">
        <f t="shared" si="3"/>
        <v>-14906713</v>
      </c>
      <c r="Q38" s="2">
        <f t="shared" si="3"/>
        <v>-17329491</v>
      </c>
      <c r="R38" s="2">
        <f t="shared" si="3"/>
        <v>-47871445</v>
      </c>
      <c r="S38" s="2">
        <f t="shared" si="3"/>
        <v>-13151638</v>
      </c>
      <c r="T38" s="2">
        <f t="shared" si="3"/>
        <v>-13096454</v>
      </c>
      <c r="U38" s="2">
        <f t="shared" si="3"/>
        <v>-18425578</v>
      </c>
      <c r="V38" s="2">
        <f t="shared" si="3"/>
        <v>-44673670</v>
      </c>
      <c r="W38" s="2">
        <f t="shared" si="3"/>
        <v>-192280791</v>
      </c>
      <c r="X38" s="2">
        <f t="shared" si="3"/>
        <v>47747051</v>
      </c>
      <c r="Y38" s="2">
        <f t="shared" si="3"/>
        <v>-240027842</v>
      </c>
      <c r="Z38" s="34">
        <f>+IF(X38&lt;&gt;0,+(Y38/X38)*100,0)</f>
        <v>-502.70715567334196</v>
      </c>
      <c r="AA38" s="35">
        <f>+AA17+AA27+AA36</f>
        <v>47747051</v>
      </c>
    </row>
    <row r="39" spans="1:27" ht="12.75">
      <c r="A39" s="23" t="s">
        <v>59</v>
      </c>
      <c r="B39" s="17"/>
      <c r="C39" s="32">
        <v>27229</v>
      </c>
      <c r="D39" s="32"/>
      <c r="E39" s="33">
        <v>1992000</v>
      </c>
      <c r="F39" s="2">
        <v>5375541</v>
      </c>
      <c r="G39" s="2">
        <v>16277</v>
      </c>
      <c r="H39" s="2">
        <f>+G40+H60</f>
        <v>-12823781</v>
      </c>
      <c r="I39" s="2">
        <f>+H40+I60</f>
        <v>-26202267</v>
      </c>
      <c r="J39" s="2">
        <f>+G39</f>
        <v>16277</v>
      </c>
      <c r="K39" s="2">
        <f>+I40+K60</f>
        <v>-42357640</v>
      </c>
      <c r="L39" s="2">
        <f>+K40+L60</f>
        <v>-59326860</v>
      </c>
      <c r="M39" s="2">
        <f>+L40+M60</f>
        <v>-79508162</v>
      </c>
      <c r="N39" s="2">
        <f>+K39</f>
        <v>-42357640</v>
      </c>
      <c r="O39" s="2">
        <f>+M40+O60</f>
        <v>-99707907</v>
      </c>
      <c r="P39" s="2">
        <f>+O40+P60</f>
        <v>-115337293</v>
      </c>
      <c r="Q39" s="2">
        <f>+P40+Q60</f>
        <v>-130250329</v>
      </c>
      <c r="R39" s="2">
        <f>+O39</f>
        <v>-99707907</v>
      </c>
      <c r="S39" s="2">
        <f>+Q40+S60</f>
        <v>-147579820</v>
      </c>
      <c r="T39" s="2">
        <f>+S40+T60</f>
        <v>-160733149</v>
      </c>
      <c r="U39" s="2">
        <f>+T40+U60</f>
        <v>-173833703</v>
      </c>
      <c r="V39" s="2">
        <f>+S39</f>
        <v>-147579820</v>
      </c>
      <c r="W39" s="2">
        <f>+G39</f>
        <v>16277</v>
      </c>
      <c r="X39" s="2">
        <v>447962</v>
      </c>
      <c r="Y39" s="2">
        <f>+W39-X39</f>
        <v>-431685</v>
      </c>
      <c r="Z39" s="34">
        <f>+IF(X39&lt;&gt;0,+(Y39/X39)*100,0)</f>
        <v>-96.36643286707354</v>
      </c>
      <c r="AA39" s="35">
        <v>5375541</v>
      </c>
    </row>
    <row r="40" spans="1:27" ht="12.75">
      <c r="A40" s="41" t="s">
        <v>61</v>
      </c>
      <c r="B40" s="42" t="s">
        <v>60</v>
      </c>
      <c r="C40" s="43">
        <f>+C38+C39</f>
        <v>-180164006</v>
      </c>
      <c r="D40" s="43">
        <f aca="true" t="shared" si="4" ref="D40:AA40">+D38+D39</f>
        <v>0</v>
      </c>
      <c r="E40" s="44">
        <f t="shared" si="4"/>
        <v>-178432773</v>
      </c>
      <c r="F40" s="45">
        <f t="shared" si="4"/>
        <v>53122592</v>
      </c>
      <c r="G40" s="45">
        <f t="shared" si="4"/>
        <v>-12824845</v>
      </c>
      <c r="H40" s="45">
        <f t="shared" si="4"/>
        <v>-26191977</v>
      </c>
      <c r="I40" s="45">
        <f t="shared" si="4"/>
        <v>-42372333</v>
      </c>
      <c r="J40" s="45">
        <f>+I40</f>
        <v>-42372333</v>
      </c>
      <c r="K40" s="45">
        <f t="shared" si="4"/>
        <v>-59332171</v>
      </c>
      <c r="L40" s="45">
        <f t="shared" si="4"/>
        <v>-79515841</v>
      </c>
      <c r="M40" s="45">
        <f t="shared" si="4"/>
        <v>-99700942</v>
      </c>
      <c r="N40" s="45">
        <f>+M40</f>
        <v>-99700942</v>
      </c>
      <c r="O40" s="45">
        <f t="shared" si="4"/>
        <v>-115343148</v>
      </c>
      <c r="P40" s="45">
        <f t="shared" si="4"/>
        <v>-130244006</v>
      </c>
      <c r="Q40" s="45">
        <f t="shared" si="4"/>
        <v>-147579820</v>
      </c>
      <c r="R40" s="45">
        <f>+Q40</f>
        <v>-147579820</v>
      </c>
      <c r="S40" s="45">
        <f t="shared" si="4"/>
        <v>-160731458</v>
      </c>
      <c r="T40" s="45">
        <f t="shared" si="4"/>
        <v>-173829603</v>
      </c>
      <c r="U40" s="45">
        <f t="shared" si="4"/>
        <v>-192259281</v>
      </c>
      <c r="V40" s="45">
        <f>+U40</f>
        <v>-192259281</v>
      </c>
      <c r="W40" s="45">
        <f>+V40</f>
        <v>-192259281</v>
      </c>
      <c r="X40" s="45">
        <f t="shared" si="4"/>
        <v>48195013</v>
      </c>
      <c r="Y40" s="45">
        <f t="shared" si="4"/>
        <v>-240459527</v>
      </c>
      <c r="Z40" s="46">
        <f>+IF(X40&lt;&gt;0,+(Y40/X40)*100,0)</f>
        <v>-498.9303084117853</v>
      </c>
      <c r="AA40" s="47">
        <f t="shared" si="4"/>
        <v>53122592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1" ht="12.75" hidden="1">
      <c r="G60">
        <v>16277</v>
      </c>
      <c r="H60">
        <v>1064</v>
      </c>
      <c r="I60">
        <v>-10290</v>
      </c>
      <c r="J60">
        <v>16277</v>
      </c>
      <c r="K60">
        <v>14693</v>
      </c>
      <c r="L60">
        <v>5311</v>
      </c>
      <c r="M60">
        <v>7679</v>
      </c>
      <c r="N60">
        <v>14693</v>
      </c>
      <c r="O60">
        <v>-6965</v>
      </c>
      <c r="P60">
        <v>5855</v>
      </c>
      <c r="Q60">
        <v>-6323</v>
      </c>
      <c r="R60">
        <v>-6965</v>
      </c>
      <c r="T60">
        <v>-1691</v>
      </c>
      <c r="U60">
        <v>-4100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92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>
        <v>83420000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83420000</v>
      </c>
      <c r="Y6" s="20">
        <v>-83420000</v>
      </c>
      <c r="Z6" s="21">
        <v>-100</v>
      </c>
      <c r="AA6" s="22">
        <v>83420000</v>
      </c>
    </row>
    <row r="7" spans="1:27" ht="12.75">
      <c r="A7" s="23" t="s">
        <v>34</v>
      </c>
      <c r="B7" s="17"/>
      <c r="C7" s="18"/>
      <c r="D7" s="18"/>
      <c r="E7" s="19"/>
      <c r="F7" s="20">
        <v>64785000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64785000</v>
      </c>
      <c r="Y7" s="20">
        <v>-64785000</v>
      </c>
      <c r="Z7" s="21">
        <v>-100</v>
      </c>
      <c r="AA7" s="22">
        <v>64785000</v>
      </c>
    </row>
    <row r="8" spans="1:27" ht="12.75">
      <c r="A8" s="23" t="s">
        <v>35</v>
      </c>
      <c r="B8" s="17"/>
      <c r="C8" s="18"/>
      <c r="D8" s="18"/>
      <c r="E8" s="19"/>
      <c r="F8" s="20">
        <v>5984000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5984000</v>
      </c>
      <c r="Y8" s="20">
        <v>-5984000</v>
      </c>
      <c r="Z8" s="21">
        <v>-100</v>
      </c>
      <c r="AA8" s="22">
        <v>5984000</v>
      </c>
    </row>
    <row r="9" spans="1:27" ht="12.75">
      <c r="A9" s="23" t="s">
        <v>36</v>
      </c>
      <c r="B9" s="17" t="s">
        <v>6</v>
      </c>
      <c r="C9" s="18">
        <v>7658</v>
      </c>
      <c r="D9" s="18"/>
      <c r="E9" s="19">
        <v>2311200</v>
      </c>
      <c r="F9" s="20">
        <v>224462000</v>
      </c>
      <c r="G9" s="20">
        <v>12493370</v>
      </c>
      <c r="H9" s="20">
        <v>-9589724</v>
      </c>
      <c r="I9" s="20">
        <v>9355501</v>
      </c>
      <c r="J9" s="20">
        <v>12259147</v>
      </c>
      <c r="K9" s="20">
        <v>-12027292</v>
      </c>
      <c r="L9" s="20">
        <v>-216556</v>
      </c>
      <c r="M9" s="20">
        <v>19412014</v>
      </c>
      <c r="N9" s="20">
        <v>7168166</v>
      </c>
      <c r="O9" s="20">
        <v>-14299148</v>
      </c>
      <c r="P9" s="20">
        <v>-4068354</v>
      </c>
      <c r="Q9" s="20">
        <v>11386915</v>
      </c>
      <c r="R9" s="20">
        <v>-6980587</v>
      </c>
      <c r="S9" s="20">
        <v>-4254620</v>
      </c>
      <c r="T9" s="20">
        <v>-6847256</v>
      </c>
      <c r="U9" s="20">
        <v>-1318669</v>
      </c>
      <c r="V9" s="20">
        <v>-12420545</v>
      </c>
      <c r="W9" s="20">
        <v>26181</v>
      </c>
      <c r="X9" s="20">
        <v>224462000</v>
      </c>
      <c r="Y9" s="20">
        <v>-224435819</v>
      </c>
      <c r="Z9" s="21">
        <v>-99.99</v>
      </c>
      <c r="AA9" s="22">
        <v>224462000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>
        <v>1055000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>
        <v>1055000</v>
      </c>
      <c r="Y12" s="20">
        <v>-1055000</v>
      </c>
      <c r="Z12" s="21">
        <v>-100</v>
      </c>
      <c r="AA12" s="22">
        <v>1055000</v>
      </c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-328520223</v>
      </c>
      <c r="D14" s="18"/>
      <c r="E14" s="19">
        <v>-342646321</v>
      </c>
      <c r="F14" s="20">
        <v>-334680986</v>
      </c>
      <c r="G14" s="20">
        <v>-25964106</v>
      </c>
      <c r="H14" s="20">
        <v>-25510901</v>
      </c>
      <c r="I14" s="20">
        <v>-29719469</v>
      </c>
      <c r="J14" s="20">
        <v>-81194476</v>
      </c>
      <c r="K14" s="20">
        <v>-33965701</v>
      </c>
      <c r="L14" s="20">
        <v>-27849294</v>
      </c>
      <c r="M14" s="20">
        <v>-25414729</v>
      </c>
      <c r="N14" s="20">
        <v>-87229724</v>
      </c>
      <c r="O14" s="20">
        <v>-23439493</v>
      </c>
      <c r="P14" s="20">
        <v>-29470693</v>
      </c>
      <c r="Q14" s="20">
        <v>-20489587</v>
      </c>
      <c r="R14" s="20">
        <v>-73399773</v>
      </c>
      <c r="S14" s="20">
        <v>-25097241</v>
      </c>
      <c r="T14" s="20">
        <v>-20702736</v>
      </c>
      <c r="U14" s="20">
        <v>-31552950</v>
      </c>
      <c r="V14" s="20">
        <v>-77352927</v>
      </c>
      <c r="W14" s="20">
        <v>-319176900</v>
      </c>
      <c r="X14" s="20">
        <v>-334680986</v>
      </c>
      <c r="Y14" s="20">
        <v>15504086</v>
      </c>
      <c r="Z14" s="21">
        <v>-4.63</v>
      </c>
      <c r="AA14" s="22">
        <v>-334680986</v>
      </c>
    </row>
    <row r="15" spans="1:27" ht="12.75">
      <c r="A15" s="23" t="s">
        <v>42</v>
      </c>
      <c r="B15" s="17"/>
      <c r="C15" s="18">
        <v>-11075299</v>
      </c>
      <c r="D15" s="18"/>
      <c r="E15" s="19"/>
      <c r="F15" s="20"/>
      <c r="G15" s="20">
        <v>-7351740</v>
      </c>
      <c r="H15" s="20">
        <v>-1211270</v>
      </c>
      <c r="I15" s="20">
        <v>-1192354</v>
      </c>
      <c r="J15" s="20">
        <v>-9755364</v>
      </c>
      <c r="K15" s="20">
        <v>-1656137</v>
      </c>
      <c r="L15" s="20">
        <v>-1291681</v>
      </c>
      <c r="M15" s="20">
        <v>-894170</v>
      </c>
      <c r="N15" s="20">
        <v>-3841988</v>
      </c>
      <c r="O15" s="20">
        <v>5772833</v>
      </c>
      <c r="P15" s="20">
        <v>-817670</v>
      </c>
      <c r="Q15" s="20">
        <v>-15502</v>
      </c>
      <c r="R15" s="20">
        <v>4939661</v>
      </c>
      <c r="S15" s="20">
        <v>-1843747</v>
      </c>
      <c r="T15" s="20">
        <v>-223790</v>
      </c>
      <c r="U15" s="20">
        <v>-226659</v>
      </c>
      <c r="V15" s="20">
        <v>-2294196</v>
      </c>
      <c r="W15" s="20">
        <v>-10951887</v>
      </c>
      <c r="X15" s="20"/>
      <c r="Y15" s="20">
        <v>-10951887</v>
      </c>
      <c r="Z15" s="21"/>
      <c r="AA15" s="22"/>
    </row>
    <row r="16" spans="1:27" ht="12.75">
      <c r="A16" s="23" t="s">
        <v>43</v>
      </c>
      <c r="B16" s="17" t="s">
        <v>6</v>
      </c>
      <c r="C16" s="18"/>
      <c r="D16" s="18"/>
      <c r="E16" s="19"/>
      <c r="F16" s="20">
        <v>-4779770</v>
      </c>
      <c r="G16" s="20"/>
      <c r="H16" s="20"/>
      <c r="I16" s="20"/>
      <c r="J16" s="20"/>
      <c r="K16" s="20"/>
      <c r="L16" s="20">
        <v>-3509480</v>
      </c>
      <c r="M16" s="20">
        <v>-809435</v>
      </c>
      <c r="N16" s="20">
        <v>-4318915</v>
      </c>
      <c r="O16" s="20"/>
      <c r="P16" s="20"/>
      <c r="Q16" s="20">
        <v>-2319750</v>
      </c>
      <c r="R16" s="20">
        <v>-2319750</v>
      </c>
      <c r="S16" s="20"/>
      <c r="T16" s="20"/>
      <c r="U16" s="20"/>
      <c r="V16" s="20"/>
      <c r="W16" s="20">
        <v>-6638665</v>
      </c>
      <c r="X16" s="20">
        <v>-4779770</v>
      </c>
      <c r="Y16" s="20">
        <v>-1858895</v>
      </c>
      <c r="Z16" s="21">
        <v>38.89</v>
      </c>
      <c r="AA16" s="22">
        <v>-4779770</v>
      </c>
    </row>
    <row r="17" spans="1:27" ht="12.75">
      <c r="A17" s="24" t="s">
        <v>44</v>
      </c>
      <c r="B17" s="25"/>
      <c r="C17" s="26">
        <f aca="true" t="shared" si="0" ref="C17:Y17">SUM(C6:C16)</f>
        <v>-339587864</v>
      </c>
      <c r="D17" s="26">
        <f>SUM(D6:D16)</f>
        <v>0</v>
      </c>
      <c r="E17" s="27">
        <f t="shared" si="0"/>
        <v>-340335121</v>
      </c>
      <c r="F17" s="28">
        <f t="shared" si="0"/>
        <v>40245244</v>
      </c>
      <c r="G17" s="28">
        <f t="shared" si="0"/>
        <v>-20822476</v>
      </c>
      <c r="H17" s="28">
        <f t="shared" si="0"/>
        <v>-36311895</v>
      </c>
      <c r="I17" s="28">
        <f t="shared" si="0"/>
        <v>-21556322</v>
      </c>
      <c r="J17" s="28">
        <f t="shared" si="0"/>
        <v>-78690693</v>
      </c>
      <c r="K17" s="28">
        <f t="shared" si="0"/>
        <v>-47649130</v>
      </c>
      <c r="L17" s="28">
        <f t="shared" si="0"/>
        <v>-32867011</v>
      </c>
      <c r="M17" s="28">
        <f t="shared" si="0"/>
        <v>-7706320</v>
      </c>
      <c r="N17" s="28">
        <f t="shared" si="0"/>
        <v>-88222461</v>
      </c>
      <c r="O17" s="28">
        <f t="shared" si="0"/>
        <v>-31965808</v>
      </c>
      <c r="P17" s="28">
        <f t="shared" si="0"/>
        <v>-34356717</v>
      </c>
      <c r="Q17" s="28">
        <f t="shared" si="0"/>
        <v>-11437924</v>
      </c>
      <c r="R17" s="28">
        <f t="shared" si="0"/>
        <v>-77760449</v>
      </c>
      <c r="S17" s="28">
        <f t="shared" si="0"/>
        <v>-31195608</v>
      </c>
      <c r="T17" s="28">
        <f t="shared" si="0"/>
        <v>-27773782</v>
      </c>
      <c r="U17" s="28">
        <f t="shared" si="0"/>
        <v>-33098278</v>
      </c>
      <c r="V17" s="28">
        <f t="shared" si="0"/>
        <v>-92067668</v>
      </c>
      <c r="W17" s="28">
        <f t="shared" si="0"/>
        <v>-336741271</v>
      </c>
      <c r="X17" s="28">
        <f t="shared" si="0"/>
        <v>40245244</v>
      </c>
      <c r="Y17" s="28">
        <f t="shared" si="0"/>
        <v>-376986515</v>
      </c>
      <c r="Z17" s="29">
        <f>+IF(X17&lt;&gt;0,+(Y17/X17)*100,0)</f>
        <v>-936.7231442304089</v>
      </c>
      <c r="AA17" s="30">
        <f>SUM(AA6:AA16)</f>
        <v>40245244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103380</v>
      </c>
      <c r="D33" s="18"/>
      <c r="E33" s="19">
        <v>-106156</v>
      </c>
      <c r="F33" s="20"/>
      <c r="G33" s="20">
        <v>-209728</v>
      </c>
      <c r="H33" s="36">
        <v>-16563</v>
      </c>
      <c r="I33" s="36">
        <v>38029</v>
      </c>
      <c r="J33" s="36">
        <v>-188262</v>
      </c>
      <c r="K33" s="20">
        <v>-18867</v>
      </c>
      <c r="L33" s="20">
        <v>8189</v>
      </c>
      <c r="M33" s="20">
        <v>-12260</v>
      </c>
      <c r="N33" s="20">
        <v>-22938</v>
      </c>
      <c r="O33" s="36">
        <v>-5131</v>
      </c>
      <c r="P33" s="36">
        <v>-12459</v>
      </c>
      <c r="Q33" s="36">
        <v>-1745</v>
      </c>
      <c r="R33" s="20">
        <v>-19335</v>
      </c>
      <c r="S33" s="20">
        <v>12452</v>
      </c>
      <c r="T33" s="20">
        <v>6840</v>
      </c>
      <c r="U33" s="20">
        <v>3420</v>
      </c>
      <c r="V33" s="36">
        <v>22712</v>
      </c>
      <c r="W33" s="36">
        <v>-207823</v>
      </c>
      <c r="X33" s="36">
        <v>-106156</v>
      </c>
      <c r="Y33" s="20">
        <v>-101667</v>
      </c>
      <c r="Z33" s="21">
        <v>95.77</v>
      </c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103380</v>
      </c>
      <c r="D36" s="26">
        <f>SUM(D31:D35)</f>
        <v>0</v>
      </c>
      <c r="E36" s="27">
        <f t="shared" si="2"/>
        <v>-106156</v>
      </c>
      <c r="F36" s="28">
        <f t="shared" si="2"/>
        <v>0</v>
      </c>
      <c r="G36" s="28">
        <f t="shared" si="2"/>
        <v>-209728</v>
      </c>
      <c r="H36" s="28">
        <f t="shared" si="2"/>
        <v>-16563</v>
      </c>
      <c r="I36" s="28">
        <f t="shared" si="2"/>
        <v>38029</v>
      </c>
      <c r="J36" s="28">
        <f t="shared" si="2"/>
        <v>-188262</v>
      </c>
      <c r="K36" s="28">
        <f t="shared" si="2"/>
        <v>-18867</v>
      </c>
      <c r="L36" s="28">
        <f t="shared" si="2"/>
        <v>8189</v>
      </c>
      <c r="M36" s="28">
        <f t="shared" si="2"/>
        <v>-12260</v>
      </c>
      <c r="N36" s="28">
        <f t="shared" si="2"/>
        <v>-22938</v>
      </c>
      <c r="O36" s="28">
        <f t="shared" si="2"/>
        <v>-5131</v>
      </c>
      <c r="P36" s="28">
        <f t="shared" si="2"/>
        <v>-12459</v>
      </c>
      <c r="Q36" s="28">
        <f t="shared" si="2"/>
        <v>-1745</v>
      </c>
      <c r="R36" s="28">
        <f t="shared" si="2"/>
        <v>-19335</v>
      </c>
      <c r="S36" s="28">
        <f t="shared" si="2"/>
        <v>12452</v>
      </c>
      <c r="T36" s="28">
        <f t="shared" si="2"/>
        <v>6840</v>
      </c>
      <c r="U36" s="28">
        <f t="shared" si="2"/>
        <v>3420</v>
      </c>
      <c r="V36" s="28">
        <f t="shared" si="2"/>
        <v>22712</v>
      </c>
      <c r="W36" s="28">
        <f t="shared" si="2"/>
        <v>-207823</v>
      </c>
      <c r="X36" s="28">
        <f t="shared" si="2"/>
        <v>-106156</v>
      </c>
      <c r="Y36" s="28">
        <f t="shared" si="2"/>
        <v>-101667</v>
      </c>
      <c r="Z36" s="29">
        <f>+IF(X36&lt;&gt;0,+(Y36/X36)*100,0)</f>
        <v>95.77131768340932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-339484484</v>
      </c>
      <c r="D38" s="32">
        <f>+D17+D27+D36</f>
        <v>0</v>
      </c>
      <c r="E38" s="33">
        <f t="shared" si="3"/>
        <v>-340441277</v>
      </c>
      <c r="F38" s="2">
        <f t="shared" si="3"/>
        <v>40245244</v>
      </c>
      <c r="G38" s="2">
        <f t="shared" si="3"/>
        <v>-21032204</v>
      </c>
      <c r="H38" s="2">
        <f t="shared" si="3"/>
        <v>-36328458</v>
      </c>
      <c r="I38" s="2">
        <f t="shared" si="3"/>
        <v>-21518293</v>
      </c>
      <c r="J38" s="2">
        <f t="shared" si="3"/>
        <v>-78878955</v>
      </c>
      <c r="K38" s="2">
        <f t="shared" si="3"/>
        <v>-47667997</v>
      </c>
      <c r="L38" s="2">
        <f t="shared" si="3"/>
        <v>-32858822</v>
      </c>
      <c r="M38" s="2">
        <f t="shared" si="3"/>
        <v>-7718580</v>
      </c>
      <c r="N38" s="2">
        <f t="shared" si="3"/>
        <v>-88245399</v>
      </c>
      <c r="O38" s="2">
        <f t="shared" si="3"/>
        <v>-31970939</v>
      </c>
      <c r="P38" s="2">
        <f t="shared" si="3"/>
        <v>-34369176</v>
      </c>
      <c r="Q38" s="2">
        <f t="shared" si="3"/>
        <v>-11439669</v>
      </c>
      <c r="R38" s="2">
        <f t="shared" si="3"/>
        <v>-77779784</v>
      </c>
      <c r="S38" s="2">
        <f t="shared" si="3"/>
        <v>-31183156</v>
      </c>
      <c r="T38" s="2">
        <f t="shared" si="3"/>
        <v>-27766942</v>
      </c>
      <c r="U38" s="2">
        <f t="shared" si="3"/>
        <v>-33094858</v>
      </c>
      <c r="V38" s="2">
        <f t="shared" si="3"/>
        <v>-92044956</v>
      </c>
      <c r="W38" s="2">
        <f t="shared" si="3"/>
        <v>-336949094</v>
      </c>
      <c r="X38" s="2">
        <f t="shared" si="3"/>
        <v>40139088</v>
      </c>
      <c r="Y38" s="2">
        <f t="shared" si="3"/>
        <v>-377088182</v>
      </c>
      <c r="Z38" s="34">
        <f>+IF(X38&lt;&gt;0,+(Y38/X38)*100,0)</f>
        <v>-939.4537862942975</v>
      </c>
      <c r="AA38" s="35">
        <f>+AA17+AA27+AA36</f>
        <v>40245244</v>
      </c>
    </row>
    <row r="39" spans="1:27" ht="12.75">
      <c r="A39" s="23" t="s">
        <v>59</v>
      </c>
      <c r="B39" s="17"/>
      <c r="C39" s="32"/>
      <c r="D39" s="32"/>
      <c r="E39" s="33"/>
      <c r="F39" s="2"/>
      <c r="G39" s="2"/>
      <c r="H39" s="2">
        <f>+G40+H60</f>
        <v>-21032204</v>
      </c>
      <c r="I39" s="2">
        <f>+H40+I60</f>
        <v>-57360662</v>
      </c>
      <c r="J39" s="2">
        <f>+G39</f>
        <v>0</v>
      </c>
      <c r="K39" s="2">
        <f>+I40+K60</f>
        <v>-78878955</v>
      </c>
      <c r="L39" s="2">
        <f>+K40+L60</f>
        <v>-126546952</v>
      </c>
      <c r="M39" s="2">
        <f>+L40+M60</f>
        <v>-159405774</v>
      </c>
      <c r="N39" s="2">
        <f>+K39</f>
        <v>-78878955</v>
      </c>
      <c r="O39" s="2">
        <f>+M40+O60</f>
        <v>-167124354</v>
      </c>
      <c r="P39" s="2">
        <f>+O40+P60</f>
        <v>-199095293</v>
      </c>
      <c r="Q39" s="2">
        <f>+P40+Q60</f>
        <v>-233464469</v>
      </c>
      <c r="R39" s="2">
        <f>+O39</f>
        <v>-167124354</v>
      </c>
      <c r="S39" s="2">
        <f>+Q40+S60</f>
        <v>-244904138</v>
      </c>
      <c r="T39" s="2">
        <f>+S40+T60</f>
        <v>-276087294</v>
      </c>
      <c r="U39" s="2">
        <f>+T40+U60</f>
        <v>-303854236</v>
      </c>
      <c r="V39" s="2">
        <f>+S39</f>
        <v>-244904138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-339484484</v>
      </c>
      <c r="D40" s="43">
        <f aca="true" t="shared" si="4" ref="D40:AA40">+D38+D39</f>
        <v>0</v>
      </c>
      <c r="E40" s="44">
        <f t="shared" si="4"/>
        <v>-340441277</v>
      </c>
      <c r="F40" s="45">
        <f t="shared" si="4"/>
        <v>40245244</v>
      </c>
      <c r="G40" s="45">
        <f t="shared" si="4"/>
        <v>-21032204</v>
      </c>
      <c r="H40" s="45">
        <f t="shared" si="4"/>
        <v>-57360662</v>
      </c>
      <c r="I40" s="45">
        <f t="shared" si="4"/>
        <v>-78878955</v>
      </c>
      <c r="J40" s="45">
        <f>+I40</f>
        <v>-78878955</v>
      </c>
      <c r="K40" s="45">
        <f t="shared" si="4"/>
        <v>-126546952</v>
      </c>
      <c r="L40" s="45">
        <f t="shared" si="4"/>
        <v>-159405774</v>
      </c>
      <c r="M40" s="45">
        <f t="shared" si="4"/>
        <v>-167124354</v>
      </c>
      <c r="N40" s="45">
        <f>+M40</f>
        <v>-167124354</v>
      </c>
      <c r="O40" s="45">
        <f t="shared" si="4"/>
        <v>-199095293</v>
      </c>
      <c r="P40" s="45">
        <f t="shared" si="4"/>
        <v>-233464469</v>
      </c>
      <c r="Q40" s="45">
        <f t="shared" si="4"/>
        <v>-244904138</v>
      </c>
      <c r="R40" s="45">
        <f>+Q40</f>
        <v>-244904138</v>
      </c>
      <c r="S40" s="45">
        <f t="shared" si="4"/>
        <v>-276087294</v>
      </c>
      <c r="T40" s="45">
        <f t="shared" si="4"/>
        <v>-303854236</v>
      </c>
      <c r="U40" s="45">
        <f t="shared" si="4"/>
        <v>-336949094</v>
      </c>
      <c r="V40" s="45">
        <f>+U40</f>
        <v>-336949094</v>
      </c>
      <c r="W40" s="45">
        <f>+V40</f>
        <v>-336949094</v>
      </c>
      <c r="X40" s="45">
        <f t="shared" si="4"/>
        <v>40139088</v>
      </c>
      <c r="Y40" s="45">
        <f t="shared" si="4"/>
        <v>-377088182</v>
      </c>
      <c r="Z40" s="46">
        <f>+IF(X40&lt;&gt;0,+(Y40/X40)*100,0)</f>
        <v>-939.4537862942975</v>
      </c>
      <c r="AA40" s="47">
        <f t="shared" si="4"/>
        <v>40245244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93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-547943001</v>
      </c>
      <c r="D14" s="18"/>
      <c r="E14" s="19">
        <v>-541243734</v>
      </c>
      <c r="F14" s="20">
        <v>-551350122</v>
      </c>
      <c r="G14" s="20">
        <v>-34933510</v>
      </c>
      <c r="H14" s="20">
        <v>-49647026</v>
      </c>
      <c r="I14" s="20">
        <v>-46010355</v>
      </c>
      <c r="J14" s="20">
        <v>-130590891</v>
      </c>
      <c r="K14" s="20">
        <v>-43847802</v>
      </c>
      <c r="L14" s="20">
        <v>-50229196</v>
      </c>
      <c r="M14" s="20">
        <v>-55125600</v>
      </c>
      <c r="N14" s="20">
        <v>-149202598</v>
      </c>
      <c r="O14" s="20">
        <v>-41020948</v>
      </c>
      <c r="P14" s="20">
        <v>-21531893</v>
      </c>
      <c r="Q14" s="20">
        <v>-47348294</v>
      </c>
      <c r="R14" s="20">
        <v>-109901135</v>
      </c>
      <c r="S14" s="20">
        <v>-57544952</v>
      </c>
      <c r="T14" s="20">
        <v>-30611427</v>
      </c>
      <c r="U14" s="20">
        <v>-36809369</v>
      </c>
      <c r="V14" s="20">
        <v>-124965748</v>
      </c>
      <c r="W14" s="20">
        <v>-514660372</v>
      </c>
      <c r="X14" s="20">
        <v>-551350122</v>
      </c>
      <c r="Y14" s="20">
        <v>36689750</v>
      </c>
      <c r="Z14" s="21">
        <v>-6.65</v>
      </c>
      <c r="AA14" s="22">
        <v>-551350122</v>
      </c>
    </row>
    <row r="15" spans="1:27" ht="12.75">
      <c r="A15" s="23" t="s">
        <v>42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43</v>
      </c>
      <c r="B16" s="17" t="s">
        <v>6</v>
      </c>
      <c r="C16" s="18">
        <v>-78170</v>
      </c>
      <c r="D16" s="18"/>
      <c r="E16" s="19">
        <v>-150000</v>
      </c>
      <c r="F16" s="20">
        <v>-99657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>
        <v>-99657</v>
      </c>
      <c r="Y16" s="20">
        <v>99657</v>
      </c>
      <c r="Z16" s="21">
        <v>-100</v>
      </c>
      <c r="AA16" s="22">
        <v>-99657</v>
      </c>
    </row>
    <row r="17" spans="1:27" ht="12.75">
      <c r="A17" s="24" t="s">
        <v>44</v>
      </c>
      <c r="B17" s="25"/>
      <c r="C17" s="26">
        <f aca="true" t="shared" si="0" ref="C17:Y17">SUM(C6:C16)</f>
        <v>-548021171</v>
      </c>
      <c r="D17" s="26">
        <f>SUM(D6:D16)</f>
        <v>0</v>
      </c>
      <c r="E17" s="27">
        <f t="shared" si="0"/>
        <v>-541393734</v>
      </c>
      <c r="F17" s="28">
        <f t="shared" si="0"/>
        <v>-551449779</v>
      </c>
      <c r="G17" s="28">
        <f t="shared" si="0"/>
        <v>-34933510</v>
      </c>
      <c r="H17" s="28">
        <f t="shared" si="0"/>
        <v>-49647026</v>
      </c>
      <c r="I17" s="28">
        <f t="shared" si="0"/>
        <v>-46010355</v>
      </c>
      <c r="J17" s="28">
        <f t="shared" si="0"/>
        <v>-130590891</v>
      </c>
      <c r="K17" s="28">
        <f t="shared" si="0"/>
        <v>-43847802</v>
      </c>
      <c r="L17" s="28">
        <f t="shared" si="0"/>
        <v>-50229196</v>
      </c>
      <c r="M17" s="28">
        <f t="shared" si="0"/>
        <v>-55125600</v>
      </c>
      <c r="N17" s="28">
        <f t="shared" si="0"/>
        <v>-149202598</v>
      </c>
      <c r="O17" s="28">
        <f t="shared" si="0"/>
        <v>-41020948</v>
      </c>
      <c r="P17" s="28">
        <f t="shared" si="0"/>
        <v>-21531893</v>
      </c>
      <c r="Q17" s="28">
        <f t="shared" si="0"/>
        <v>-47348294</v>
      </c>
      <c r="R17" s="28">
        <f t="shared" si="0"/>
        <v>-109901135</v>
      </c>
      <c r="S17" s="28">
        <f t="shared" si="0"/>
        <v>-57544952</v>
      </c>
      <c r="T17" s="28">
        <f t="shared" si="0"/>
        <v>-30611427</v>
      </c>
      <c r="U17" s="28">
        <f t="shared" si="0"/>
        <v>-36809369</v>
      </c>
      <c r="V17" s="28">
        <f t="shared" si="0"/>
        <v>-124965748</v>
      </c>
      <c r="W17" s="28">
        <f t="shared" si="0"/>
        <v>-514660372</v>
      </c>
      <c r="X17" s="28">
        <f t="shared" si="0"/>
        <v>-551449779</v>
      </c>
      <c r="Y17" s="28">
        <f t="shared" si="0"/>
        <v>36789407</v>
      </c>
      <c r="Z17" s="29">
        <f>+IF(X17&lt;&gt;0,+(Y17/X17)*100,0)</f>
        <v>-6.6713975417152165</v>
      </c>
      <c r="AA17" s="30">
        <f>SUM(AA6:AA16)</f>
        <v>-551449779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>
        <v>-15000000</v>
      </c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>
        <v>-15000000</v>
      </c>
      <c r="Y23" s="36">
        <v>15000000</v>
      </c>
      <c r="Z23" s="37">
        <v>-100</v>
      </c>
      <c r="AA23" s="38">
        <v>-15000000</v>
      </c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-15000000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-15000000</v>
      </c>
      <c r="Y27" s="28">
        <f t="shared" si="1"/>
        <v>15000000</v>
      </c>
      <c r="Z27" s="29">
        <f>+IF(X27&lt;&gt;0,+(Y27/X27)*100,0)</f>
        <v>-100</v>
      </c>
      <c r="AA27" s="30">
        <f>SUM(AA21:AA26)</f>
        <v>-15000000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-9812</v>
      </c>
      <c r="D33" s="18"/>
      <c r="E33" s="19">
        <v>82707</v>
      </c>
      <c r="F33" s="20"/>
      <c r="G33" s="20">
        <v>3309495</v>
      </c>
      <c r="H33" s="36">
        <v>-3616843</v>
      </c>
      <c r="I33" s="36">
        <v>-600</v>
      </c>
      <c r="J33" s="36">
        <v>-307948</v>
      </c>
      <c r="K33" s="20">
        <v>417</v>
      </c>
      <c r="L33" s="20">
        <v>-9850</v>
      </c>
      <c r="M33" s="20">
        <v>8533</v>
      </c>
      <c r="N33" s="20">
        <v>-900</v>
      </c>
      <c r="O33" s="36">
        <v>1096</v>
      </c>
      <c r="P33" s="36">
        <v>335</v>
      </c>
      <c r="Q33" s="36">
        <v>1158</v>
      </c>
      <c r="R33" s="20">
        <v>2589</v>
      </c>
      <c r="S33" s="20">
        <v>-2089</v>
      </c>
      <c r="T33" s="20"/>
      <c r="U33" s="20">
        <v>-2060</v>
      </c>
      <c r="V33" s="36">
        <v>-4149</v>
      </c>
      <c r="W33" s="36">
        <v>-310408</v>
      </c>
      <c r="X33" s="36">
        <v>82707</v>
      </c>
      <c r="Y33" s="20">
        <v>-393115</v>
      </c>
      <c r="Z33" s="21">
        <v>-475.31</v>
      </c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-9812</v>
      </c>
      <c r="D36" s="26">
        <f>SUM(D31:D35)</f>
        <v>0</v>
      </c>
      <c r="E36" s="27">
        <f t="shared" si="2"/>
        <v>82707</v>
      </c>
      <c r="F36" s="28">
        <f t="shared" si="2"/>
        <v>0</v>
      </c>
      <c r="G36" s="28">
        <f t="shared" si="2"/>
        <v>3309495</v>
      </c>
      <c r="H36" s="28">
        <f t="shared" si="2"/>
        <v>-3616843</v>
      </c>
      <c r="I36" s="28">
        <f t="shared" si="2"/>
        <v>-600</v>
      </c>
      <c r="J36" s="28">
        <f t="shared" si="2"/>
        <v>-307948</v>
      </c>
      <c r="K36" s="28">
        <f t="shared" si="2"/>
        <v>417</v>
      </c>
      <c r="L36" s="28">
        <f t="shared" si="2"/>
        <v>-9850</v>
      </c>
      <c r="M36" s="28">
        <f t="shared" si="2"/>
        <v>8533</v>
      </c>
      <c r="N36" s="28">
        <f t="shared" si="2"/>
        <v>-900</v>
      </c>
      <c r="O36" s="28">
        <f t="shared" si="2"/>
        <v>1096</v>
      </c>
      <c r="P36" s="28">
        <f t="shared" si="2"/>
        <v>335</v>
      </c>
      <c r="Q36" s="28">
        <f t="shared" si="2"/>
        <v>1158</v>
      </c>
      <c r="R36" s="28">
        <f t="shared" si="2"/>
        <v>2589</v>
      </c>
      <c r="S36" s="28">
        <f t="shared" si="2"/>
        <v>-2089</v>
      </c>
      <c r="T36" s="28">
        <f t="shared" si="2"/>
        <v>0</v>
      </c>
      <c r="U36" s="28">
        <f t="shared" si="2"/>
        <v>-2060</v>
      </c>
      <c r="V36" s="28">
        <f t="shared" si="2"/>
        <v>-4149</v>
      </c>
      <c r="W36" s="28">
        <f t="shared" si="2"/>
        <v>-310408</v>
      </c>
      <c r="X36" s="28">
        <f t="shared" si="2"/>
        <v>82707</v>
      </c>
      <c r="Y36" s="28">
        <f t="shared" si="2"/>
        <v>-393115</v>
      </c>
      <c r="Z36" s="29">
        <f>+IF(X36&lt;&gt;0,+(Y36/X36)*100,0)</f>
        <v>-475.3104332160518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-548030983</v>
      </c>
      <c r="D38" s="32">
        <f>+D17+D27+D36</f>
        <v>0</v>
      </c>
      <c r="E38" s="33">
        <f t="shared" si="3"/>
        <v>-541311027</v>
      </c>
      <c r="F38" s="2">
        <f t="shared" si="3"/>
        <v>-566449779</v>
      </c>
      <c r="G38" s="2">
        <f t="shared" si="3"/>
        <v>-31624015</v>
      </c>
      <c r="H38" s="2">
        <f t="shared" si="3"/>
        <v>-53263869</v>
      </c>
      <c r="I38" s="2">
        <f t="shared" si="3"/>
        <v>-46010955</v>
      </c>
      <c r="J38" s="2">
        <f t="shared" si="3"/>
        <v>-130898839</v>
      </c>
      <c r="K38" s="2">
        <f t="shared" si="3"/>
        <v>-43847385</v>
      </c>
      <c r="L38" s="2">
        <f t="shared" si="3"/>
        <v>-50239046</v>
      </c>
      <c r="M38" s="2">
        <f t="shared" si="3"/>
        <v>-55117067</v>
      </c>
      <c r="N38" s="2">
        <f t="shared" si="3"/>
        <v>-149203498</v>
      </c>
      <c r="O38" s="2">
        <f t="shared" si="3"/>
        <v>-41019852</v>
      </c>
      <c r="P38" s="2">
        <f t="shared" si="3"/>
        <v>-21531558</v>
      </c>
      <c r="Q38" s="2">
        <f t="shared" si="3"/>
        <v>-47347136</v>
      </c>
      <c r="R38" s="2">
        <f t="shared" si="3"/>
        <v>-109898546</v>
      </c>
      <c r="S38" s="2">
        <f t="shared" si="3"/>
        <v>-57547041</v>
      </c>
      <c r="T38" s="2">
        <f t="shared" si="3"/>
        <v>-30611427</v>
      </c>
      <c r="U38" s="2">
        <f t="shared" si="3"/>
        <v>-36811429</v>
      </c>
      <c r="V38" s="2">
        <f t="shared" si="3"/>
        <v>-124969897</v>
      </c>
      <c r="W38" s="2">
        <f t="shared" si="3"/>
        <v>-514970780</v>
      </c>
      <c r="X38" s="2">
        <f t="shared" si="3"/>
        <v>-566367072</v>
      </c>
      <c r="Y38" s="2">
        <f t="shared" si="3"/>
        <v>51396292</v>
      </c>
      <c r="Z38" s="34">
        <f>+IF(X38&lt;&gt;0,+(Y38/X38)*100,0)</f>
        <v>-9.074731660953622</v>
      </c>
      <c r="AA38" s="35">
        <f>+AA17+AA27+AA36</f>
        <v>-566449779</v>
      </c>
    </row>
    <row r="39" spans="1:27" ht="12.75">
      <c r="A39" s="23" t="s">
        <v>59</v>
      </c>
      <c r="B39" s="17"/>
      <c r="C39" s="32">
        <v>13201448</v>
      </c>
      <c r="D39" s="32"/>
      <c r="E39" s="33">
        <v>10006000</v>
      </c>
      <c r="F39" s="2">
        <v>10006000</v>
      </c>
      <c r="G39" s="2">
        <v>12478331</v>
      </c>
      <c r="H39" s="2">
        <f>+G40+H60</f>
        <v>-19145684</v>
      </c>
      <c r="I39" s="2">
        <f>+H40+I60</f>
        <v>-72409553</v>
      </c>
      <c r="J39" s="2">
        <f>+G39</f>
        <v>12478331</v>
      </c>
      <c r="K39" s="2">
        <f>+I40+K60</f>
        <v>-118420508</v>
      </c>
      <c r="L39" s="2">
        <f>+K40+L60</f>
        <v>-162267893</v>
      </c>
      <c r="M39" s="2">
        <f>+L40+M60</f>
        <v>-212506939</v>
      </c>
      <c r="N39" s="2">
        <f>+K39</f>
        <v>-118420508</v>
      </c>
      <c r="O39" s="2">
        <f>+M40+O60</f>
        <v>-267627810</v>
      </c>
      <c r="P39" s="2">
        <f>+O40+P60</f>
        <v>-308643858</v>
      </c>
      <c r="Q39" s="2">
        <f>+P40+Q60</f>
        <v>-330175416</v>
      </c>
      <c r="R39" s="2">
        <f>+O39</f>
        <v>-267627810</v>
      </c>
      <c r="S39" s="2">
        <f>+Q40+S60</f>
        <v>-377522552</v>
      </c>
      <c r="T39" s="2">
        <f>+S40+T60</f>
        <v>-435069593</v>
      </c>
      <c r="U39" s="2">
        <f>+T40+U60</f>
        <v>-465681020</v>
      </c>
      <c r="V39" s="2">
        <f>+S39</f>
        <v>-377522552</v>
      </c>
      <c r="W39" s="2">
        <f>+G39</f>
        <v>12478331</v>
      </c>
      <c r="X39" s="2">
        <v>833832</v>
      </c>
      <c r="Y39" s="2">
        <f>+W39-X39</f>
        <v>11644499</v>
      </c>
      <c r="Z39" s="34">
        <f>+IF(X39&lt;&gt;0,+(Y39/X39)*100,0)</f>
        <v>1396.5042118796114</v>
      </c>
      <c r="AA39" s="35">
        <v>10006000</v>
      </c>
    </row>
    <row r="40" spans="1:27" ht="12.75">
      <c r="A40" s="41" t="s">
        <v>61</v>
      </c>
      <c r="B40" s="42" t="s">
        <v>60</v>
      </c>
      <c r="C40" s="43">
        <f>+C38+C39</f>
        <v>-534829535</v>
      </c>
      <c r="D40" s="43">
        <f aca="true" t="shared" si="4" ref="D40:AA40">+D38+D39</f>
        <v>0</v>
      </c>
      <c r="E40" s="44">
        <f t="shared" si="4"/>
        <v>-531305027</v>
      </c>
      <c r="F40" s="45">
        <f t="shared" si="4"/>
        <v>-556443779</v>
      </c>
      <c r="G40" s="45">
        <f t="shared" si="4"/>
        <v>-19145684</v>
      </c>
      <c r="H40" s="45">
        <f t="shared" si="4"/>
        <v>-72409553</v>
      </c>
      <c r="I40" s="45">
        <f t="shared" si="4"/>
        <v>-118420508</v>
      </c>
      <c r="J40" s="45">
        <f>+I40</f>
        <v>-118420508</v>
      </c>
      <c r="K40" s="45">
        <f t="shared" si="4"/>
        <v>-162267893</v>
      </c>
      <c r="L40" s="45">
        <f t="shared" si="4"/>
        <v>-212506939</v>
      </c>
      <c r="M40" s="45">
        <f t="shared" si="4"/>
        <v>-267624006</v>
      </c>
      <c r="N40" s="45">
        <f>+M40</f>
        <v>-267624006</v>
      </c>
      <c r="O40" s="45">
        <f t="shared" si="4"/>
        <v>-308647662</v>
      </c>
      <c r="P40" s="45">
        <f t="shared" si="4"/>
        <v>-330175416</v>
      </c>
      <c r="Q40" s="45">
        <f t="shared" si="4"/>
        <v>-377522552</v>
      </c>
      <c r="R40" s="45">
        <f>+Q40</f>
        <v>-377522552</v>
      </c>
      <c r="S40" s="45">
        <f t="shared" si="4"/>
        <v>-435069593</v>
      </c>
      <c r="T40" s="45">
        <f t="shared" si="4"/>
        <v>-465681020</v>
      </c>
      <c r="U40" s="45">
        <f t="shared" si="4"/>
        <v>-502492449</v>
      </c>
      <c r="V40" s="45">
        <f>+U40</f>
        <v>-502492449</v>
      </c>
      <c r="W40" s="45">
        <f>+V40</f>
        <v>-502492449</v>
      </c>
      <c r="X40" s="45">
        <f t="shared" si="4"/>
        <v>-565533240</v>
      </c>
      <c r="Y40" s="45">
        <f t="shared" si="4"/>
        <v>63040791</v>
      </c>
      <c r="Z40" s="46">
        <f>+IF(X40&lt;&gt;0,+(Y40/X40)*100,0)</f>
        <v>-11.147141589767562</v>
      </c>
      <c r="AA40" s="47">
        <f t="shared" si="4"/>
        <v>-556443779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8" ht="12.75" hidden="1">
      <c r="G60">
        <v>12478331</v>
      </c>
      <c r="J60">
        <v>12478331</v>
      </c>
      <c r="O60">
        <v>-3804</v>
      </c>
      <c r="P60">
        <v>3804</v>
      </c>
      <c r="R60">
        <v>-3804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94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>
        <v>-276373318</v>
      </c>
      <c r="G8" s="20"/>
      <c r="H8" s="20">
        <v>-20495032</v>
      </c>
      <c r="I8" s="20">
        <v>-20639877</v>
      </c>
      <c r="J8" s="20">
        <v>-41134909</v>
      </c>
      <c r="K8" s="20">
        <v>-14771399</v>
      </c>
      <c r="L8" s="20">
        <v>-19992354</v>
      </c>
      <c r="M8" s="20">
        <v>53223470</v>
      </c>
      <c r="N8" s="20">
        <v>18459717</v>
      </c>
      <c r="O8" s="20">
        <v>-10042533</v>
      </c>
      <c r="P8" s="20">
        <v>-12033090</v>
      </c>
      <c r="Q8" s="20">
        <v>32327575</v>
      </c>
      <c r="R8" s="20">
        <v>10251952</v>
      </c>
      <c r="S8" s="20">
        <v>-16390573</v>
      </c>
      <c r="T8" s="20">
        <v>-1448678</v>
      </c>
      <c r="U8" s="20">
        <v>-24157872</v>
      </c>
      <c r="V8" s="20">
        <v>-41997123</v>
      </c>
      <c r="W8" s="20">
        <v>-54420363</v>
      </c>
      <c r="X8" s="20">
        <v>-276373318</v>
      </c>
      <c r="Y8" s="20">
        <v>221952955</v>
      </c>
      <c r="Z8" s="21">
        <v>-80.31</v>
      </c>
      <c r="AA8" s="22">
        <v>-276373318</v>
      </c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-168752301</v>
      </c>
      <c r="D14" s="18"/>
      <c r="E14" s="19">
        <v>-165273677</v>
      </c>
      <c r="F14" s="20">
        <v>-176902644</v>
      </c>
      <c r="G14" s="20">
        <v>-10910533</v>
      </c>
      <c r="H14" s="20">
        <v>-8735046</v>
      </c>
      <c r="I14" s="20">
        <v>-9334136</v>
      </c>
      <c r="J14" s="20">
        <v>-28979715</v>
      </c>
      <c r="K14" s="20">
        <v>-13726530</v>
      </c>
      <c r="L14" s="20">
        <v>-18049690</v>
      </c>
      <c r="M14" s="20">
        <v>-18885921</v>
      </c>
      <c r="N14" s="20">
        <v>-50662141</v>
      </c>
      <c r="O14" s="20">
        <v>-13616153</v>
      </c>
      <c r="P14" s="20">
        <v>-15313358</v>
      </c>
      <c r="Q14" s="20">
        <v>-15008361</v>
      </c>
      <c r="R14" s="20">
        <v>-43937872</v>
      </c>
      <c r="S14" s="20">
        <v>-13446078</v>
      </c>
      <c r="T14" s="20">
        <v>-10037108</v>
      </c>
      <c r="U14" s="20">
        <v>-12254950</v>
      </c>
      <c r="V14" s="20">
        <v>-35738136</v>
      </c>
      <c r="W14" s="20">
        <v>-159317864</v>
      </c>
      <c r="X14" s="20">
        <v>-176902644</v>
      </c>
      <c r="Y14" s="20">
        <v>17584780</v>
      </c>
      <c r="Z14" s="21">
        <v>-9.94</v>
      </c>
      <c r="AA14" s="22">
        <v>-176902644</v>
      </c>
    </row>
    <row r="15" spans="1:27" ht="12.75">
      <c r="A15" s="23" t="s">
        <v>42</v>
      </c>
      <c r="B15" s="17"/>
      <c r="C15" s="18">
        <v>-3384</v>
      </c>
      <c r="D15" s="18"/>
      <c r="E15" s="19">
        <v>-105260</v>
      </c>
      <c r="F15" s="20">
        <v>-105260</v>
      </c>
      <c r="G15" s="20">
        <v>-406</v>
      </c>
      <c r="H15" s="20">
        <v>-165</v>
      </c>
      <c r="I15" s="20">
        <v>-174</v>
      </c>
      <c r="J15" s="20">
        <v>-745</v>
      </c>
      <c r="K15" s="20">
        <v>-27</v>
      </c>
      <c r="L15" s="20">
        <v>-2114</v>
      </c>
      <c r="M15" s="20">
        <v>-120</v>
      </c>
      <c r="N15" s="20">
        <v>-2261</v>
      </c>
      <c r="O15" s="20">
        <v>-665</v>
      </c>
      <c r="P15" s="20">
        <v>-1251</v>
      </c>
      <c r="Q15" s="20">
        <v>-325231</v>
      </c>
      <c r="R15" s="20">
        <v>-327147</v>
      </c>
      <c r="S15" s="20">
        <v>-1205</v>
      </c>
      <c r="T15" s="20">
        <v>-1133</v>
      </c>
      <c r="U15" s="20">
        <v>-791</v>
      </c>
      <c r="V15" s="20">
        <v>-3129</v>
      </c>
      <c r="W15" s="20">
        <v>-333282</v>
      </c>
      <c r="X15" s="20">
        <v>-105260</v>
      </c>
      <c r="Y15" s="20">
        <v>-228022</v>
      </c>
      <c r="Z15" s="21">
        <v>216.63</v>
      </c>
      <c r="AA15" s="22">
        <v>-105260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-168755685</v>
      </c>
      <c r="D17" s="26">
        <f>SUM(D6:D16)</f>
        <v>0</v>
      </c>
      <c r="E17" s="27">
        <f t="shared" si="0"/>
        <v>-165378937</v>
      </c>
      <c r="F17" s="28">
        <f t="shared" si="0"/>
        <v>-453381222</v>
      </c>
      <c r="G17" s="28">
        <f t="shared" si="0"/>
        <v>-10910939</v>
      </c>
      <c r="H17" s="28">
        <f t="shared" si="0"/>
        <v>-29230243</v>
      </c>
      <c r="I17" s="28">
        <f t="shared" si="0"/>
        <v>-29974187</v>
      </c>
      <c r="J17" s="28">
        <f t="shared" si="0"/>
        <v>-70115369</v>
      </c>
      <c r="K17" s="28">
        <f t="shared" si="0"/>
        <v>-28497956</v>
      </c>
      <c r="L17" s="28">
        <f t="shared" si="0"/>
        <v>-38044158</v>
      </c>
      <c r="M17" s="28">
        <f t="shared" si="0"/>
        <v>34337429</v>
      </c>
      <c r="N17" s="28">
        <f t="shared" si="0"/>
        <v>-32204685</v>
      </c>
      <c r="O17" s="28">
        <f t="shared" si="0"/>
        <v>-23659351</v>
      </c>
      <c r="P17" s="28">
        <f t="shared" si="0"/>
        <v>-27347699</v>
      </c>
      <c r="Q17" s="28">
        <f t="shared" si="0"/>
        <v>16993983</v>
      </c>
      <c r="R17" s="28">
        <f t="shared" si="0"/>
        <v>-34013067</v>
      </c>
      <c r="S17" s="28">
        <f t="shared" si="0"/>
        <v>-29837856</v>
      </c>
      <c r="T17" s="28">
        <f t="shared" si="0"/>
        <v>-11486919</v>
      </c>
      <c r="U17" s="28">
        <f t="shared" si="0"/>
        <v>-36413613</v>
      </c>
      <c r="V17" s="28">
        <f t="shared" si="0"/>
        <v>-77738388</v>
      </c>
      <c r="W17" s="28">
        <f t="shared" si="0"/>
        <v>-214071509</v>
      </c>
      <c r="X17" s="28">
        <f t="shared" si="0"/>
        <v>-453381222</v>
      </c>
      <c r="Y17" s="28">
        <f t="shared" si="0"/>
        <v>239309713</v>
      </c>
      <c r="Z17" s="29">
        <f>+IF(X17&lt;&gt;0,+(Y17/X17)*100,0)</f>
        <v>-52.78333141905026</v>
      </c>
      <c r="AA17" s="30">
        <f>SUM(AA6:AA16)</f>
        <v>-453381222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/>
      <c r="F33" s="20"/>
      <c r="G33" s="20"/>
      <c r="H33" s="36"/>
      <c r="I33" s="36"/>
      <c r="J33" s="36"/>
      <c r="K33" s="20"/>
      <c r="L33" s="20"/>
      <c r="M33" s="20"/>
      <c r="N33" s="20"/>
      <c r="O33" s="36"/>
      <c r="P33" s="36"/>
      <c r="Q33" s="36"/>
      <c r="R33" s="20"/>
      <c r="S33" s="20"/>
      <c r="T33" s="20"/>
      <c r="U33" s="20"/>
      <c r="V33" s="36"/>
      <c r="W33" s="36"/>
      <c r="X33" s="36"/>
      <c r="Y33" s="20"/>
      <c r="Z33" s="21"/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0</v>
      </c>
      <c r="F36" s="28">
        <f t="shared" si="2"/>
        <v>0</v>
      </c>
      <c r="G36" s="28">
        <f t="shared" si="2"/>
        <v>0</v>
      </c>
      <c r="H36" s="28">
        <f t="shared" si="2"/>
        <v>0</v>
      </c>
      <c r="I36" s="28">
        <f t="shared" si="2"/>
        <v>0</v>
      </c>
      <c r="J36" s="28">
        <f t="shared" si="2"/>
        <v>0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0</v>
      </c>
      <c r="Y36" s="28">
        <f t="shared" si="2"/>
        <v>0</v>
      </c>
      <c r="Z36" s="29">
        <f>+IF(X36&lt;&gt;0,+(Y36/X36)*100,0)</f>
        <v>0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-168755685</v>
      </c>
      <c r="D38" s="32">
        <f>+D17+D27+D36</f>
        <v>0</v>
      </c>
      <c r="E38" s="33">
        <f t="shared" si="3"/>
        <v>-165378937</v>
      </c>
      <c r="F38" s="2">
        <f t="shared" si="3"/>
        <v>-453381222</v>
      </c>
      <c r="G38" s="2">
        <f t="shared" si="3"/>
        <v>-10910939</v>
      </c>
      <c r="H38" s="2">
        <f t="shared" si="3"/>
        <v>-29230243</v>
      </c>
      <c r="I38" s="2">
        <f t="shared" si="3"/>
        <v>-29974187</v>
      </c>
      <c r="J38" s="2">
        <f t="shared" si="3"/>
        <v>-70115369</v>
      </c>
      <c r="K38" s="2">
        <f t="shared" si="3"/>
        <v>-28497956</v>
      </c>
      <c r="L38" s="2">
        <f t="shared" si="3"/>
        <v>-38044158</v>
      </c>
      <c r="M38" s="2">
        <f t="shared" si="3"/>
        <v>34337429</v>
      </c>
      <c r="N38" s="2">
        <f t="shared" si="3"/>
        <v>-32204685</v>
      </c>
      <c r="O38" s="2">
        <f t="shared" si="3"/>
        <v>-23659351</v>
      </c>
      <c r="P38" s="2">
        <f t="shared" si="3"/>
        <v>-27347699</v>
      </c>
      <c r="Q38" s="2">
        <f t="shared" si="3"/>
        <v>16993983</v>
      </c>
      <c r="R38" s="2">
        <f t="shared" si="3"/>
        <v>-34013067</v>
      </c>
      <c r="S38" s="2">
        <f t="shared" si="3"/>
        <v>-29837856</v>
      </c>
      <c r="T38" s="2">
        <f t="shared" si="3"/>
        <v>-11486919</v>
      </c>
      <c r="U38" s="2">
        <f t="shared" si="3"/>
        <v>-36413613</v>
      </c>
      <c r="V38" s="2">
        <f t="shared" si="3"/>
        <v>-77738388</v>
      </c>
      <c r="W38" s="2">
        <f t="shared" si="3"/>
        <v>-214071509</v>
      </c>
      <c r="X38" s="2">
        <f t="shared" si="3"/>
        <v>-453381222</v>
      </c>
      <c r="Y38" s="2">
        <f t="shared" si="3"/>
        <v>239309713</v>
      </c>
      <c r="Z38" s="34">
        <f>+IF(X38&lt;&gt;0,+(Y38/X38)*100,0)</f>
        <v>-52.78333141905026</v>
      </c>
      <c r="AA38" s="35">
        <f>+AA17+AA27+AA36</f>
        <v>-453381222</v>
      </c>
    </row>
    <row r="39" spans="1:27" ht="12.75">
      <c r="A39" s="23" t="s">
        <v>59</v>
      </c>
      <c r="B39" s="17"/>
      <c r="C39" s="32"/>
      <c r="D39" s="32"/>
      <c r="E39" s="33"/>
      <c r="F39" s="2">
        <v>49652628</v>
      </c>
      <c r="G39" s="2"/>
      <c r="H39" s="2">
        <f>+G40+H60</f>
        <v>-10910939</v>
      </c>
      <c r="I39" s="2">
        <f>+H40+I60</f>
        <v>-40141182</v>
      </c>
      <c r="J39" s="2">
        <f>+G39</f>
        <v>0</v>
      </c>
      <c r="K39" s="2">
        <f>+I40+K60</f>
        <v>-70115369</v>
      </c>
      <c r="L39" s="2">
        <f>+K40+L60</f>
        <v>-98613325</v>
      </c>
      <c r="M39" s="2">
        <f>+L40+M60</f>
        <v>-136657483</v>
      </c>
      <c r="N39" s="2">
        <f>+K39</f>
        <v>-70115369</v>
      </c>
      <c r="O39" s="2">
        <f>+M40+O60</f>
        <v>-102320054</v>
      </c>
      <c r="P39" s="2">
        <f>+O40+P60</f>
        <v>-125979405</v>
      </c>
      <c r="Q39" s="2">
        <f>+P40+Q60</f>
        <v>-153327104</v>
      </c>
      <c r="R39" s="2">
        <f>+O39</f>
        <v>-102320054</v>
      </c>
      <c r="S39" s="2">
        <f>+Q40+S60</f>
        <v>-136333121</v>
      </c>
      <c r="T39" s="2">
        <f>+S40+T60</f>
        <v>-166170977</v>
      </c>
      <c r="U39" s="2">
        <f>+T40+U60</f>
        <v>-177657896</v>
      </c>
      <c r="V39" s="2">
        <f>+S39</f>
        <v>-136333121</v>
      </c>
      <c r="W39" s="2">
        <f>+G39</f>
        <v>0</v>
      </c>
      <c r="X39" s="2">
        <v>4137719</v>
      </c>
      <c r="Y39" s="2">
        <f>+W39-X39</f>
        <v>-4137719</v>
      </c>
      <c r="Z39" s="34">
        <f>+IF(X39&lt;&gt;0,+(Y39/X39)*100,0)</f>
        <v>-100</v>
      </c>
      <c r="AA39" s="35">
        <v>49652628</v>
      </c>
    </row>
    <row r="40" spans="1:27" ht="12.75">
      <c r="A40" s="41" t="s">
        <v>61</v>
      </c>
      <c r="B40" s="42" t="s">
        <v>60</v>
      </c>
      <c r="C40" s="43">
        <f>+C38+C39</f>
        <v>-168755685</v>
      </c>
      <c r="D40" s="43">
        <f aca="true" t="shared" si="4" ref="D40:AA40">+D38+D39</f>
        <v>0</v>
      </c>
      <c r="E40" s="44">
        <f t="shared" si="4"/>
        <v>-165378937</v>
      </c>
      <c r="F40" s="45">
        <f t="shared" si="4"/>
        <v>-403728594</v>
      </c>
      <c r="G40" s="45">
        <f t="shared" si="4"/>
        <v>-10910939</v>
      </c>
      <c r="H40" s="45">
        <f t="shared" si="4"/>
        <v>-40141182</v>
      </c>
      <c r="I40" s="45">
        <f t="shared" si="4"/>
        <v>-70115369</v>
      </c>
      <c r="J40" s="45">
        <f>+I40</f>
        <v>-70115369</v>
      </c>
      <c r="K40" s="45">
        <f t="shared" si="4"/>
        <v>-98613325</v>
      </c>
      <c r="L40" s="45">
        <f t="shared" si="4"/>
        <v>-136657483</v>
      </c>
      <c r="M40" s="45">
        <f t="shared" si="4"/>
        <v>-102320054</v>
      </c>
      <c r="N40" s="45">
        <f>+M40</f>
        <v>-102320054</v>
      </c>
      <c r="O40" s="45">
        <f t="shared" si="4"/>
        <v>-125979405</v>
      </c>
      <c r="P40" s="45">
        <f t="shared" si="4"/>
        <v>-153327104</v>
      </c>
      <c r="Q40" s="45">
        <f t="shared" si="4"/>
        <v>-136333121</v>
      </c>
      <c r="R40" s="45">
        <f>+Q40</f>
        <v>-136333121</v>
      </c>
      <c r="S40" s="45">
        <f t="shared" si="4"/>
        <v>-166170977</v>
      </c>
      <c r="T40" s="45">
        <f t="shared" si="4"/>
        <v>-177657896</v>
      </c>
      <c r="U40" s="45">
        <f t="shared" si="4"/>
        <v>-214071509</v>
      </c>
      <c r="V40" s="45">
        <f>+U40</f>
        <v>-214071509</v>
      </c>
      <c r="W40" s="45">
        <f>+V40</f>
        <v>-214071509</v>
      </c>
      <c r="X40" s="45">
        <f t="shared" si="4"/>
        <v>-449243503</v>
      </c>
      <c r="Y40" s="45">
        <f t="shared" si="4"/>
        <v>235171994</v>
      </c>
      <c r="Z40" s="46">
        <f>+IF(X40&lt;&gt;0,+(Y40/X40)*100,0)</f>
        <v>-52.34844631687417</v>
      </c>
      <c r="AA40" s="47">
        <f t="shared" si="4"/>
        <v>-403728594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95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>
        <v>16415081</v>
      </c>
      <c r="G6" s="20">
        <v>25073601</v>
      </c>
      <c r="H6" s="20">
        <v>155445</v>
      </c>
      <c r="I6" s="20">
        <v>135563</v>
      </c>
      <c r="J6" s="20">
        <v>25364609</v>
      </c>
      <c r="K6" s="20">
        <v>-4953699</v>
      </c>
      <c r="L6" s="20">
        <v>-10152619</v>
      </c>
      <c r="M6" s="20">
        <v>10122910</v>
      </c>
      <c r="N6" s="20">
        <v>-4983408</v>
      </c>
      <c r="O6" s="20">
        <v>98843</v>
      </c>
      <c r="P6" s="20">
        <v>-15262363</v>
      </c>
      <c r="Q6" s="20">
        <v>5029837</v>
      </c>
      <c r="R6" s="20">
        <v>-10133683</v>
      </c>
      <c r="S6" s="20">
        <v>63639</v>
      </c>
      <c r="T6" s="20">
        <v>38469</v>
      </c>
      <c r="U6" s="20">
        <v>-5271549</v>
      </c>
      <c r="V6" s="20">
        <v>-5169441</v>
      </c>
      <c r="W6" s="20">
        <v>5078077</v>
      </c>
      <c r="X6" s="20">
        <v>16415081</v>
      </c>
      <c r="Y6" s="20">
        <v>-11337004</v>
      </c>
      <c r="Z6" s="21">
        <v>-69.06</v>
      </c>
      <c r="AA6" s="22">
        <v>16415081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>
        <v>6507922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6507922</v>
      </c>
      <c r="Y8" s="20">
        <v>-6507922</v>
      </c>
      <c r="Z8" s="21">
        <v>-100</v>
      </c>
      <c r="AA8" s="22">
        <v>6507922</v>
      </c>
    </row>
    <row r="9" spans="1:27" ht="12.75">
      <c r="A9" s="23" t="s">
        <v>36</v>
      </c>
      <c r="B9" s="17" t="s">
        <v>6</v>
      </c>
      <c r="C9" s="18"/>
      <c r="D9" s="18"/>
      <c r="E9" s="19"/>
      <c r="F9" s="20">
        <v>188506000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>
        <v>10268159</v>
      </c>
      <c r="V9" s="20">
        <v>10268159</v>
      </c>
      <c r="W9" s="20">
        <v>10268159</v>
      </c>
      <c r="X9" s="20">
        <v>188506000</v>
      </c>
      <c r="Y9" s="20">
        <v>-178237841</v>
      </c>
      <c r="Z9" s="21">
        <v>-94.55</v>
      </c>
      <c r="AA9" s="22">
        <v>188506000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>
        <v>42394000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42394000</v>
      </c>
      <c r="Y10" s="20">
        <v>-42394000</v>
      </c>
      <c r="Z10" s="21">
        <v>-100</v>
      </c>
      <c r="AA10" s="22">
        <v>42394000</v>
      </c>
    </row>
    <row r="11" spans="1:27" ht="12.75">
      <c r="A11" s="23" t="s">
        <v>38</v>
      </c>
      <c r="B11" s="17"/>
      <c r="C11" s="18"/>
      <c r="D11" s="18"/>
      <c r="E11" s="19"/>
      <c r="F11" s="20">
        <v>4770113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4770113</v>
      </c>
      <c r="Y11" s="20">
        <v>-4770113</v>
      </c>
      <c r="Z11" s="21">
        <v>-100</v>
      </c>
      <c r="AA11" s="22">
        <v>4770113</v>
      </c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-14820879</v>
      </c>
      <c r="D14" s="18"/>
      <c r="E14" s="19">
        <v>-176985491</v>
      </c>
      <c r="F14" s="20">
        <v>-176774834</v>
      </c>
      <c r="G14" s="20">
        <v>-13360421</v>
      </c>
      <c r="H14" s="20">
        <v>-14374155</v>
      </c>
      <c r="I14" s="20">
        <v>-16495837</v>
      </c>
      <c r="J14" s="20">
        <v>-44230413</v>
      </c>
      <c r="K14" s="20">
        <v>-13975682</v>
      </c>
      <c r="L14" s="20">
        <v>-14960284</v>
      </c>
      <c r="M14" s="20">
        <v>-18220478</v>
      </c>
      <c r="N14" s="20">
        <v>-47156444</v>
      </c>
      <c r="O14" s="20">
        <v>-13477487</v>
      </c>
      <c r="P14" s="20">
        <v>-14212367</v>
      </c>
      <c r="Q14" s="20">
        <v>-17174433</v>
      </c>
      <c r="R14" s="20">
        <v>-44864287</v>
      </c>
      <c r="S14" s="20">
        <v>-14459749</v>
      </c>
      <c r="T14" s="20">
        <v>-14305782</v>
      </c>
      <c r="U14" s="20">
        <v>-18624575</v>
      </c>
      <c r="V14" s="20">
        <v>-47390106</v>
      </c>
      <c r="W14" s="20">
        <v>-183641250</v>
      </c>
      <c r="X14" s="20">
        <v>-176774834</v>
      </c>
      <c r="Y14" s="20">
        <v>-6866416</v>
      </c>
      <c r="Z14" s="21">
        <v>3.88</v>
      </c>
      <c r="AA14" s="22">
        <v>-176774834</v>
      </c>
    </row>
    <row r="15" spans="1:27" ht="12.75">
      <c r="A15" s="23" t="s">
        <v>42</v>
      </c>
      <c r="B15" s="17"/>
      <c r="C15" s="18">
        <v>-982815</v>
      </c>
      <c r="D15" s="18"/>
      <c r="E15" s="19"/>
      <c r="F15" s="20">
        <v>-1750000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>
        <v>-25000</v>
      </c>
      <c r="R15" s="20">
        <v>-25000</v>
      </c>
      <c r="S15" s="20">
        <v>-25000</v>
      </c>
      <c r="T15" s="20">
        <v>-30000</v>
      </c>
      <c r="U15" s="20"/>
      <c r="V15" s="20">
        <v>-55000</v>
      </c>
      <c r="W15" s="20">
        <v>-80000</v>
      </c>
      <c r="X15" s="20">
        <v>-1750000</v>
      </c>
      <c r="Y15" s="20">
        <v>1670000</v>
      </c>
      <c r="Z15" s="21">
        <v>-95.43</v>
      </c>
      <c r="AA15" s="22">
        <v>-1750000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>
        <v>-5000000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>
        <v>-5000000</v>
      </c>
      <c r="Y16" s="20">
        <v>5000000</v>
      </c>
      <c r="Z16" s="21">
        <v>-100</v>
      </c>
      <c r="AA16" s="22">
        <v>-5000000</v>
      </c>
    </row>
    <row r="17" spans="1:27" ht="12.75">
      <c r="A17" s="24" t="s">
        <v>44</v>
      </c>
      <c r="B17" s="25"/>
      <c r="C17" s="26">
        <f aca="true" t="shared" si="0" ref="C17:Y17">SUM(C6:C16)</f>
        <v>-15803694</v>
      </c>
      <c r="D17" s="26">
        <f>SUM(D6:D16)</f>
        <v>0</v>
      </c>
      <c r="E17" s="27">
        <f t="shared" si="0"/>
        <v>-176985491</v>
      </c>
      <c r="F17" s="28">
        <f t="shared" si="0"/>
        <v>75068282</v>
      </c>
      <c r="G17" s="28">
        <f t="shared" si="0"/>
        <v>11713180</v>
      </c>
      <c r="H17" s="28">
        <f t="shared" si="0"/>
        <v>-14218710</v>
      </c>
      <c r="I17" s="28">
        <f t="shared" si="0"/>
        <v>-16360274</v>
      </c>
      <c r="J17" s="28">
        <f t="shared" si="0"/>
        <v>-18865804</v>
      </c>
      <c r="K17" s="28">
        <f t="shared" si="0"/>
        <v>-18929381</v>
      </c>
      <c r="L17" s="28">
        <f t="shared" si="0"/>
        <v>-25112903</v>
      </c>
      <c r="M17" s="28">
        <f t="shared" si="0"/>
        <v>-8097568</v>
      </c>
      <c r="N17" s="28">
        <f t="shared" si="0"/>
        <v>-52139852</v>
      </c>
      <c r="O17" s="28">
        <f t="shared" si="0"/>
        <v>-13378644</v>
      </c>
      <c r="P17" s="28">
        <f t="shared" si="0"/>
        <v>-29474730</v>
      </c>
      <c r="Q17" s="28">
        <f t="shared" si="0"/>
        <v>-12169596</v>
      </c>
      <c r="R17" s="28">
        <f t="shared" si="0"/>
        <v>-55022970</v>
      </c>
      <c r="S17" s="28">
        <f t="shared" si="0"/>
        <v>-14421110</v>
      </c>
      <c r="T17" s="28">
        <f t="shared" si="0"/>
        <v>-14297313</v>
      </c>
      <c r="U17" s="28">
        <f t="shared" si="0"/>
        <v>-13627965</v>
      </c>
      <c r="V17" s="28">
        <f t="shared" si="0"/>
        <v>-42346388</v>
      </c>
      <c r="W17" s="28">
        <f t="shared" si="0"/>
        <v>-168375014</v>
      </c>
      <c r="X17" s="28">
        <f t="shared" si="0"/>
        <v>75068282</v>
      </c>
      <c r="Y17" s="28">
        <f t="shared" si="0"/>
        <v>-243443296</v>
      </c>
      <c r="Z17" s="29">
        <f>+IF(X17&lt;&gt;0,+(Y17/X17)*100,0)</f>
        <v>-324.2958137765828</v>
      </c>
      <c r="AA17" s="30">
        <f>SUM(AA6:AA16)</f>
        <v>75068282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714486</v>
      </c>
      <c r="D33" s="18"/>
      <c r="E33" s="19">
        <v>-714118</v>
      </c>
      <c r="F33" s="20">
        <v>648147</v>
      </c>
      <c r="G33" s="20">
        <v>130</v>
      </c>
      <c r="H33" s="36">
        <v>2870</v>
      </c>
      <c r="I33" s="36">
        <v>-1000</v>
      </c>
      <c r="J33" s="36">
        <v>2000</v>
      </c>
      <c r="K33" s="20"/>
      <c r="L33" s="20">
        <v>1000</v>
      </c>
      <c r="M33" s="20">
        <v>-3000</v>
      </c>
      <c r="N33" s="20">
        <v>-2000</v>
      </c>
      <c r="O33" s="36">
        <v>4000</v>
      </c>
      <c r="P33" s="36">
        <v>2000</v>
      </c>
      <c r="Q33" s="36">
        <v>-6000</v>
      </c>
      <c r="R33" s="20"/>
      <c r="S33" s="20"/>
      <c r="T33" s="20"/>
      <c r="U33" s="20"/>
      <c r="V33" s="36"/>
      <c r="W33" s="36"/>
      <c r="X33" s="36">
        <v>-65971</v>
      </c>
      <c r="Y33" s="20">
        <v>65971</v>
      </c>
      <c r="Z33" s="21">
        <v>-100</v>
      </c>
      <c r="AA33" s="22">
        <v>648147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714486</v>
      </c>
      <c r="D36" s="26">
        <f>SUM(D31:D35)</f>
        <v>0</v>
      </c>
      <c r="E36" s="27">
        <f t="shared" si="2"/>
        <v>-714118</v>
      </c>
      <c r="F36" s="28">
        <f t="shared" si="2"/>
        <v>648147</v>
      </c>
      <c r="G36" s="28">
        <f t="shared" si="2"/>
        <v>130</v>
      </c>
      <c r="H36" s="28">
        <f t="shared" si="2"/>
        <v>2870</v>
      </c>
      <c r="I36" s="28">
        <f t="shared" si="2"/>
        <v>-1000</v>
      </c>
      <c r="J36" s="28">
        <f t="shared" si="2"/>
        <v>2000</v>
      </c>
      <c r="K36" s="28">
        <f t="shared" si="2"/>
        <v>0</v>
      </c>
      <c r="L36" s="28">
        <f t="shared" si="2"/>
        <v>1000</v>
      </c>
      <c r="M36" s="28">
        <f t="shared" si="2"/>
        <v>-3000</v>
      </c>
      <c r="N36" s="28">
        <f t="shared" si="2"/>
        <v>-2000</v>
      </c>
      <c r="O36" s="28">
        <f t="shared" si="2"/>
        <v>4000</v>
      </c>
      <c r="P36" s="28">
        <f t="shared" si="2"/>
        <v>2000</v>
      </c>
      <c r="Q36" s="28">
        <f t="shared" si="2"/>
        <v>-6000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-65971</v>
      </c>
      <c r="Y36" s="28">
        <f t="shared" si="2"/>
        <v>65971</v>
      </c>
      <c r="Z36" s="29">
        <f>+IF(X36&lt;&gt;0,+(Y36/X36)*100,0)</f>
        <v>-100</v>
      </c>
      <c r="AA36" s="30">
        <f>SUM(AA31:AA35)</f>
        <v>648147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-15089208</v>
      </c>
      <c r="D38" s="32">
        <f>+D17+D27+D36</f>
        <v>0</v>
      </c>
      <c r="E38" s="33">
        <f t="shared" si="3"/>
        <v>-177699609</v>
      </c>
      <c r="F38" s="2">
        <f t="shared" si="3"/>
        <v>75716429</v>
      </c>
      <c r="G38" s="2">
        <f t="shared" si="3"/>
        <v>11713310</v>
      </c>
      <c r="H38" s="2">
        <f t="shared" si="3"/>
        <v>-14215840</v>
      </c>
      <c r="I38" s="2">
        <f t="shared" si="3"/>
        <v>-16361274</v>
      </c>
      <c r="J38" s="2">
        <f t="shared" si="3"/>
        <v>-18863804</v>
      </c>
      <c r="K38" s="2">
        <f t="shared" si="3"/>
        <v>-18929381</v>
      </c>
      <c r="L38" s="2">
        <f t="shared" si="3"/>
        <v>-25111903</v>
      </c>
      <c r="M38" s="2">
        <f t="shared" si="3"/>
        <v>-8100568</v>
      </c>
      <c r="N38" s="2">
        <f t="shared" si="3"/>
        <v>-52141852</v>
      </c>
      <c r="O38" s="2">
        <f t="shared" si="3"/>
        <v>-13374644</v>
      </c>
      <c r="P38" s="2">
        <f t="shared" si="3"/>
        <v>-29472730</v>
      </c>
      <c r="Q38" s="2">
        <f t="shared" si="3"/>
        <v>-12175596</v>
      </c>
      <c r="R38" s="2">
        <f t="shared" si="3"/>
        <v>-55022970</v>
      </c>
      <c r="S38" s="2">
        <f t="shared" si="3"/>
        <v>-14421110</v>
      </c>
      <c r="T38" s="2">
        <f t="shared" si="3"/>
        <v>-14297313</v>
      </c>
      <c r="U38" s="2">
        <f t="shared" si="3"/>
        <v>-13627965</v>
      </c>
      <c r="V38" s="2">
        <f t="shared" si="3"/>
        <v>-42346388</v>
      </c>
      <c r="W38" s="2">
        <f t="shared" si="3"/>
        <v>-168375014</v>
      </c>
      <c r="X38" s="2">
        <f t="shared" si="3"/>
        <v>75002311</v>
      </c>
      <c r="Y38" s="2">
        <f t="shared" si="3"/>
        <v>-243377325</v>
      </c>
      <c r="Z38" s="34">
        <f>+IF(X38&lt;&gt;0,+(Y38/X38)*100,0)</f>
        <v>-324.4931012859057</v>
      </c>
      <c r="AA38" s="35">
        <f>+AA17+AA27+AA36</f>
        <v>75716429</v>
      </c>
    </row>
    <row r="39" spans="1:27" ht="12.75">
      <c r="A39" s="23" t="s">
        <v>59</v>
      </c>
      <c r="B39" s="17"/>
      <c r="C39" s="32"/>
      <c r="D39" s="32"/>
      <c r="E39" s="33">
        <v>38000000</v>
      </c>
      <c r="F39" s="2">
        <v>39298915</v>
      </c>
      <c r="G39" s="2"/>
      <c r="H39" s="2">
        <f>+G40+H60</f>
        <v>11713310</v>
      </c>
      <c r="I39" s="2">
        <f>+H40+I60</f>
        <v>-2502530</v>
      </c>
      <c r="J39" s="2">
        <f>+G39</f>
        <v>0</v>
      </c>
      <c r="K39" s="2">
        <f>+I40+K60</f>
        <v>-18863804</v>
      </c>
      <c r="L39" s="2">
        <f>+K40+L60</f>
        <v>-37793185</v>
      </c>
      <c r="M39" s="2">
        <f>+L40+M60</f>
        <v>-62905088</v>
      </c>
      <c r="N39" s="2">
        <f>+K39</f>
        <v>-18863804</v>
      </c>
      <c r="O39" s="2">
        <f>+M40+O60</f>
        <v>-71005656</v>
      </c>
      <c r="P39" s="2">
        <f>+O40+P60</f>
        <v>-84380300</v>
      </c>
      <c r="Q39" s="2">
        <f>+P40+Q60</f>
        <v>-113853030</v>
      </c>
      <c r="R39" s="2">
        <f>+O39</f>
        <v>-71005656</v>
      </c>
      <c r="S39" s="2">
        <f>+Q40+S60</f>
        <v>-126028626</v>
      </c>
      <c r="T39" s="2">
        <f>+S40+T60</f>
        <v>-140449736</v>
      </c>
      <c r="U39" s="2">
        <f>+T40+U60</f>
        <v>-154747049</v>
      </c>
      <c r="V39" s="2">
        <f>+S39</f>
        <v>-126028626</v>
      </c>
      <c r="W39" s="2">
        <f>+G39</f>
        <v>0</v>
      </c>
      <c r="X39" s="2">
        <v>3274910</v>
      </c>
      <c r="Y39" s="2">
        <f>+W39-X39</f>
        <v>-3274910</v>
      </c>
      <c r="Z39" s="34">
        <f>+IF(X39&lt;&gt;0,+(Y39/X39)*100,0)</f>
        <v>-100</v>
      </c>
      <c r="AA39" s="35">
        <v>39298915</v>
      </c>
    </row>
    <row r="40" spans="1:27" ht="12.75">
      <c r="A40" s="41" t="s">
        <v>61</v>
      </c>
      <c r="B40" s="42" t="s">
        <v>60</v>
      </c>
      <c r="C40" s="43">
        <f>+C38+C39</f>
        <v>-15089208</v>
      </c>
      <c r="D40" s="43">
        <f aca="true" t="shared" si="4" ref="D40:AA40">+D38+D39</f>
        <v>0</v>
      </c>
      <c r="E40" s="44">
        <f t="shared" si="4"/>
        <v>-139699609</v>
      </c>
      <c r="F40" s="45">
        <f t="shared" si="4"/>
        <v>115015344</v>
      </c>
      <c r="G40" s="45">
        <f t="shared" si="4"/>
        <v>11713310</v>
      </c>
      <c r="H40" s="45">
        <f t="shared" si="4"/>
        <v>-2502530</v>
      </c>
      <c r="I40" s="45">
        <f t="shared" si="4"/>
        <v>-18863804</v>
      </c>
      <c r="J40" s="45">
        <f>+I40</f>
        <v>-18863804</v>
      </c>
      <c r="K40" s="45">
        <f t="shared" si="4"/>
        <v>-37793185</v>
      </c>
      <c r="L40" s="45">
        <f t="shared" si="4"/>
        <v>-62905088</v>
      </c>
      <c r="M40" s="45">
        <f t="shared" si="4"/>
        <v>-71005656</v>
      </c>
      <c r="N40" s="45">
        <f>+M40</f>
        <v>-71005656</v>
      </c>
      <c r="O40" s="45">
        <f t="shared" si="4"/>
        <v>-84380300</v>
      </c>
      <c r="P40" s="45">
        <f t="shared" si="4"/>
        <v>-113853030</v>
      </c>
      <c r="Q40" s="45">
        <f t="shared" si="4"/>
        <v>-126028626</v>
      </c>
      <c r="R40" s="45">
        <f>+Q40</f>
        <v>-126028626</v>
      </c>
      <c r="S40" s="45">
        <f t="shared" si="4"/>
        <v>-140449736</v>
      </c>
      <c r="T40" s="45">
        <f t="shared" si="4"/>
        <v>-154747049</v>
      </c>
      <c r="U40" s="45">
        <f t="shared" si="4"/>
        <v>-168375014</v>
      </c>
      <c r="V40" s="45">
        <f>+U40</f>
        <v>-168375014</v>
      </c>
      <c r="W40" s="45">
        <f>+V40</f>
        <v>-168375014</v>
      </c>
      <c r="X40" s="45">
        <f t="shared" si="4"/>
        <v>78277221</v>
      </c>
      <c r="Y40" s="45">
        <f t="shared" si="4"/>
        <v>-246652235</v>
      </c>
      <c r="Z40" s="46">
        <f>+IF(X40&lt;&gt;0,+(Y40/X40)*100,0)</f>
        <v>-315.10090911377654</v>
      </c>
      <c r="AA40" s="47">
        <f t="shared" si="4"/>
        <v>115015344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>
        <v>8761596</v>
      </c>
      <c r="G6" s="20"/>
      <c r="H6" s="20"/>
      <c r="I6" s="20">
        <v>191600</v>
      </c>
      <c r="J6" s="20">
        <v>191600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191600</v>
      </c>
      <c r="X6" s="20">
        <v>8761596</v>
      </c>
      <c r="Y6" s="20">
        <v>-8569996</v>
      </c>
      <c r="Z6" s="21">
        <v>-97.81</v>
      </c>
      <c r="AA6" s="22">
        <v>8761596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>
        <v>-2586</v>
      </c>
      <c r="V8" s="20">
        <v>-2586</v>
      </c>
      <c r="W8" s="20">
        <v>-2586</v>
      </c>
      <c r="X8" s="20"/>
      <c r="Y8" s="20">
        <v>-2586</v>
      </c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-203253662</v>
      </c>
      <c r="D14" s="18"/>
      <c r="E14" s="19">
        <v>-204193903</v>
      </c>
      <c r="F14" s="20">
        <v>-194911799</v>
      </c>
      <c r="G14" s="20">
        <v>-19777509</v>
      </c>
      <c r="H14" s="20">
        <v>-16420708</v>
      </c>
      <c r="I14" s="20">
        <v>-41834787</v>
      </c>
      <c r="J14" s="20">
        <v>-78033004</v>
      </c>
      <c r="K14" s="20">
        <v>-13893179</v>
      </c>
      <c r="L14" s="20"/>
      <c r="M14" s="20"/>
      <c r="N14" s="20">
        <v>-13893179</v>
      </c>
      <c r="O14" s="20">
        <v>-866436</v>
      </c>
      <c r="P14" s="20">
        <v>-5129633</v>
      </c>
      <c r="Q14" s="20">
        <v>-5405530</v>
      </c>
      <c r="R14" s="20">
        <v>-11401599</v>
      </c>
      <c r="S14" s="20">
        <v>-3244399</v>
      </c>
      <c r="T14" s="20">
        <v>-12608663</v>
      </c>
      <c r="U14" s="20">
        <v>-18364880</v>
      </c>
      <c r="V14" s="20">
        <v>-34217942</v>
      </c>
      <c r="W14" s="20">
        <v>-137545724</v>
      </c>
      <c r="X14" s="20">
        <v>-194911799</v>
      </c>
      <c r="Y14" s="20">
        <v>57366075</v>
      </c>
      <c r="Z14" s="21">
        <v>-29.43</v>
      </c>
      <c r="AA14" s="22">
        <v>-194911799</v>
      </c>
    </row>
    <row r="15" spans="1:27" ht="12.75">
      <c r="A15" s="23" t="s">
        <v>42</v>
      </c>
      <c r="B15" s="17"/>
      <c r="C15" s="18">
        <v>-2487458</v>
      </c>
      <c r="D15" s="18"/>
      <c r="E15" s="19">
        <v>-1927439</v>
      </c>
      <c r="F15" s="20">
        <v>-2527439</v>
      </c>
      <c r="G15" s="20">
        <v>-160606</v>
      </c>
      <c r="H15" s="20">
        <v>-158130</v>
      </c>
      <c r="I15" s="20">
        <v>-514332</v>
      </c>
      <c r="J15" s="20">
        <v>-833068</v>
      </c>
      <c r="K15" s="20">
        <v>-160842</v>
      </c>
      <c r="L15" s="20"/>
      <c r="M15" s="20"/>
      <c r="N15" s="20">
        <v>-160842</v>
      </c>
      <c r="O15" s="20">
        <v>-164999</v>
      </c>
      <c r="P15" s="20">
        <v>-166409</v>
      </c>
      <c r="Q15" s="20">
        <v>-167830</v>
      </c>
      <c r="R15" s="20">
        <v>-499238</v>
      </c>
      <c r="S15" s="20">
        <v>-169264</v>
      </c>
      <c r="T15" s="20">
        <v>-171745</v>
      </c>
      <c r="U15" s="20">
        <v>-172168</v>
      </c>
      <c r="V15" s="20">
        <v>-513177</v>
      </c>
      <c r="W15" s="20">
        <v>-2006325</v>
      </c>
      <c r="X15" s="20">
        <v>-2527439</v>
      </c>
      <c r="Y15" s="20">
        <v>521114</v>
      </c>
      <c r="Z15" s="21">
        <v>-20.62</v>
      </c>
      <c r="AA15" s="22">
        <v>-2527439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-205741120</v>
      </c>
      <c r="D17" s="26">
        <f>SUM(D6:D16)</f>
        <v>0</v>
      </c>
      <c r="E17" s="27">
        <f t="shared" si="0"/>
        <v>-206121342</v>
      </c>
      <c r="F17" s="28">
        <f t="shared" si="0"/>
        <v>-188677642</v>
      </c>
      <c r="G17" s="28">
        <f t="shared" si="0"/>
        <v>-19938115</v>
      </c>
      <c r="H17" s="28">
        <f t="shared" si="0"/>
        <v>-16578838</v>
      </c>
      <c r="I17" s="28">
        <f t="shared" si="0"/>
        <v>-42157519</v>
      </c>
      <c r="J17" s="28">
        <f t="shared" si="0"/>
        <v>-78674472</v>
      </c>
      <c r="K17" s="28">
        <f t="shared" si="0"/>
        <v>-14054021</v>
      </c>
      <c r="L17" s="28">
        <f t="shared" si="0"/>
        <v>0</v>
      </c>
      <c r="M17" s="28">
        <f t="shared" si="0"/>
        <v>0</v>
      </c>
      <c r="N17" s="28">
        <f t="shared" si="0"/>
        <v>-14054021</v>
      </c>
      <c r="O17" s="28">
        <f t="shared" si="0"/>
        <v>-1031435</v>
      </c>
      <c r="P17" s="28">
        <f t="shared" si="0"/>
        <v>-5296042</v>
      </c>
      <c r="Q17" s="28">
        <f t="shared" si="0"/>
        <v>-5573360</v>
      </c>
      <c r="R17" s="28">
        <f t="shared" si="0"/>
        <v>-11900837</v>
      </c>
      <c r="S17" s="28">
        <f t="shared" si="0"/>
        <v>-3413663</v>
      </c>
      <c r="T17" s="28">
        <f t="shared" si="0"/>
        <v>-12780408</v>
      </c>
      <c r="U17" s="28">
        <f t="shared" si="0"/>
        <v>-18539634</v>
      </c>
      <c r="V17" s="28">
        <f t="shared" si="0"/>
        <v>-34733705</v>
      </c>
      <c r="W17" s="28">
        <f t="shared" si="0"/>
        <v>-139363035</v>
      </c>
      <c r="X17" s="28">
        <f t="shared" si="0"/>
        <v>-188677642</v>
      </c>
      <c r="Y17" s="28">
        <f t="shared" si="0"/>
        <v>49314607</v>
      </c>
      <c r="Z17" s="29">
        <f>+IF(X17&lt;&gt;0,+(Y17/X17)*100,0)</f>
        <v>-26.136963806236245</v>
      </c>
      <c r="AA17" s="30">
        <f>SUM(AA6:AA16)</f>
        <v>-188677642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>
        <v>-1024835</v>
      </c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>
        <v>-1024835</v>
      </c>
      <c r="Y23" s="36">
        <v>1024835</v>
      </c>
      <c r="Z23" s="37">
        <v>-100</v>
      </c>
      <c r="AA23" s="38">
        <v>-1024835</v>
      </c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-1024835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-1024835</v>
      </c>
      <c r="Y27" s="28">
        <f t="shared" si="1"/>
        <v>1024835</v>
      </c>
      <c r="Z27" s="29">
        <f>+IF(X27&lt;&gt;0,+(Y27/X27)*100,0)</f>
        <v>-100</v>
      </c>
      <c r="AA27" s="30">
        <f>SUM(AA21:AA26)</f>
        <v>-1024835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55009</v>
      </c>
      <c r="D33" s="18"/>
      <c r="E33" s="19">
        <v>-64845</v>
      </c>
      <c r="F33" s="20">
        <v>243181</v>
      </c>
      <c r="G33" s="20">
        <v>-12818</v>
      </c>
      <c r="H33" s="36">
        <v>-456</v>
      </c>
      <c r="I33" s="36">
        <v>847362</v>
      </c>
      <c r="J33" s="36">
        <v>834088</v>
      </c>
      <c r="K33" s="20">
        <v>2780634</v>
      </c>
      <c r="L33" s="20">
        <v>-3614722</v>
      </c>
      <c r="M33" s="20"/>
      <c r="N33" s="20">
        <v>-834088</v>
      </c>
      <c r="O33" s="36">
        <v>-9329</v>
      </c>
      <c r="P33" s="36">
        <v>-183844</v>
      </c>
      <c r="Q33" s="36">
        <v>183146</v>
      </c>
      <c r="R33" s="20">
        <v>-10027</v>
      </c>
      <c r="S33" s="20">
        <v>-188183</v>
      </c>
      <c r="T33" s="20">
        <v>177158</v>
      </c>
      <c r="U33" s="20"/>
      <c r="V33" s="36">
        <v>-11025</v>
      </c>
      <c r="W33" s="36">
        <v>-21052</v>
      </c>
      <c r="X33" s="36">
        <v>178336</v>
      </c>
      <c r="Y33" s="20">
        <v>-199388</v>
      </c>
      <c r="Z33" s="21">
        <v>-111.8</v>
      </c>
      <c r="AA33" s="22">
        <v>243181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-119556</v>
      </c>
      <c r="D35" s="18"/>
      <c r="E35" s="19"/>
      <c r="F35" s="20"/>
      <c r="G35" s="20">
        <v>-12489</v>
      </c>
      <c r="H35" s="20"/>
      <c r="I35" s="20">
        <v>-132045</v>
      </c>
      <c r="J35" s="20">
        <v>-144534</v>
      </c>
      <c r="K35" s="20">
        <v>-29743</v>
      </c>
      <c r="L35" s="20"/>
      <c r="M35" s="20"/>
      <c r="N35" s="20">
        <v>-29743</v>
      </c>
      <c r="O35" s="20">
        <v>26919</v>
      </c>
      <c r="P35" s="20">
        <v>25206</v>
      </c>
      <c r="Q35" s="20">
        <v>38049</v>
      </c>
      <c r="R35" s="20">
        <v>90174</v>
      </c>
      <c r="S35" s="20"/>
      <c r="T35" s="20">
        <v>7005</v>
      </c>
      <c r="U35" s="20">
        <v>-75186</v>
      </c>
      <c r="V35" s="20">
        <v>-68181</v>
      </c>
      <c r="W35" s="20">
        <v>-152284</v>
      </c>
      <c r="X35" s="20"/>
      <c r="Y35" s="20">
        <v>-152284</v>
      </c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-64547</v>
      </c>
      <c r="D36" s="26">
        <f>SUM(D31:D35)</f>
        <v>0</v>
      </c>
      <c r="E36" s="27">
        <f t="shared" si="2"/>
        <v>-64845</v>
      </c>
      <c r="F36" s="28">
        <f t="shared" si="2"/>
        <v>243181</v>
      </c>
      <c r="G36" s="28">
        <f t="shared" si="2"/>
        <v>-25307</v>
      </c>
      <c r="H36" s="28">
        <f t="shared" si="2"/>
        <v>-456</v>
      </c>
      <c r="I36" s="28">
        <f t="shared" si="2"/>
        <v>715317</v>
      </c>
      <c r="J36" s="28">
        <f t="shared" si="2"/>
        <v>689554</v>
      </c>
      <c r="K36" s="28">
        <f t="shared" si="2"/>
        <v>2750891</v>
      </c>
      <c r="L36" s="28">
        <f t="shared" si="2"/>
        <v>-3614722</v>
      </c>
      <c r="M36" s="28">
        <f t="shared" si="2"/>
        <v>0</v>
      </c>
      <c r="N36" s="28">
        <f t="shared" si="2"/>
        <v>-863831</v>
      </c>
      <c r="O36" s="28">
        <f t="shared" si="2"/>
        <v>17590</v>
      </c>
      <c r="P36" s="28">
        <f t="shared" si="2"/>
        <v>-158638</v>
      </c>
      <c r="Q36" s="28">
        <f t="shared" si="2"/>
        <v>221195</v>
      </c>
      <c r="R36" s="28">
        <f t="shared" si="2"/>
        <v>80147</v>
      </c>
      <c r="S36" s="28">
        <f t="shared" si="2"/>
        <v>-188183</v>
      </c>
      <c r="T36" s="28">
        <f t="shared" si="2"/>
        <v>184163</v>
      </c>
      <c r="U36" s="28">
        <f t="shared" si="2"/>
        <v>-75186</v>
      </c>
      <c r="V36" s="28">
        <f t="shared" si="2"/>
        <v>-79206</v>
      </c>
      <c r="W36" s="28">
        <f t="shared" si="2"/>
        <v>-173336</v>
      </c>
      <c r="X36" s="28">
        <f t="shared" si="2"/>
        <v>178336</v>
      </c>
      <c r="Y36" s="28">
        <f t="shared" si="2"/>
        <v>-351672</v>
      </c>
      <c r="Z36" s="29">
        <f>+IF(X36&lt;&gt;0,+(Y36/X36)*100,0)</f>
        <v>-197.19630360667503</v>
      </c>
      <c r="AA36" s="30">
        <f>SUM(AA31:AA35)</f>
        <v>243181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-205805667</v>
      </c>
      <c r="D38" s="32">
        <f>+D17+D27+D36</f>
        <v>0</v>
      </c>
      <c r="E38" s="33">
        <f t="shared" si="3"/>
        <v>-206186187</v>
      </c>
      <c r="F38" s="2">
        <f t="shared" si="3"/>
        <v>-189459296</v>
      </c>
      <c r="G38" s="2">
        <f t="shared" si="3"/>
        <v>-19963422</v>
      </c>
      <c r="H38" s="2">
        <f t="shared" si="3"/>
        <v>-16579294</v>
      </c>
      <c r="I38" s="2">
        <f t="shared" si="3"/>
        <v>-41442202</v>
      </c>
      <c r="J38" s="2">
        <f t="shared" si="3"/>
        <v>-77984918</v>
      </c>
      <c r="K38" s="2">
        <f t="shared" si="3"/>
        <v>-11303130</v>
      </c>
      <c r="L38" s="2">
        <f t="shared" si="3"/>
        <v>-3614722</v>
      </c>
      <c r="M38" s="2">
        <f t="shared" si="3"/>
        <v>0</v>
      </c>
      <c r="N38" s="2">
        <f t="shared" si="3"/>
        <v>-14917852</v>
      </c>
      <c r="O38" s="2">
        <f t="shared" si="3"/>
        <v>-1013845</v>
      </c>
      <c r="P38" s="2">
        <f t="shared" si="3"/>
        <v>-5454680</v>
      </c>
      <c r="Q38" s="2">
        <f t="shared" si="3"/>
        <v>-5352165</v>
      </c>
      <c r="R38" s="2">
        <f t="shared" si="3"/>
        <v>-11820690</v>
      </c>
      <c r="S38" s="2">
        <f t="shared" si="3"/>
        <v>-3601846</v>
      </c>
      <c r="T38" s="2">
        <f t="shared" si="3"/>
        <v>-12596245</v>
      </c>
      <c r="U38" s="2">
        <f t="shared" si="3"/>
        <v>-18614820</v>
      </c>
      <c r="V38" s="2">
        <f t="shared" si="3"/>
        <v>-34812911</v>
      </c>
      <c r="W38" s="2">
        <f t="shared" si="3"/>
        <v>-139536371</v>
      </c>
      <c r="X38" s="2">
        <f t="shared" si="3"/>
        <v>-189524141</v>
      </c>
      <c r="Y38" s="2">
        <f t="shared" si="3"/>
        <v>49987770</v>
      </c>
      <c r="Z38" s="34">
        <f>+IF(X38&lt;&gt;0,+(Y38/X38)*100,0)</f>
        <v>-26.375410402203066</v>
      </c>
      <c r="AA38" s="35">
        <f>+AA17+AA27+AA36</f>
        <v>-189459296</v>
      </c>
    </row>
    <row r="39" spans="1:27" ht="12.75">
      <c r="A39" s="23" t="s">
        <v>59</v>
      </c>
      <c r="B39" s="17"/>
      <c r="C39" s="32">
        <v>123869</v>
      </c>
      <c r="D39" s="32"/>
      <c r="E39" s="33"/>
      <c r="F39" s="2"/>
      <c r="G39" s="2">
        <v>243911</v>
      </c>
      <c r="H39" s="2">
        <f>+G40+H60</f>
        <v>-19624455</v>
      </c>
      <c r="I39" s="2">
        <f>+H40+I60</f>
        <v>-35605400</v>
      </c>
      <c r="J39" s="2">
        <f>+G39</f>
        <v>243911</v>
      </c>
      <c r="K39" s="2">
        <f>+I40+K60</f>
        <v>-76909039</v>
      </c>
      <c r="L39" s="2">
        <f>+K40+L60</f>
        <v>-88212169</v>
      </c>
      <c r="M39" s="2">
        <f>+L40+M60</f>
        <v>-91826891</v>
      </c>
      <c r="N39" s="2">
        <f>+K39</f>
        <v>-76909039</v>
      </c>
      <c r="O39" s="2">
        <f>+M40+O60</f>
        <v>-91734360</v>
      </c>
      <c r="P39" s="2">
        <f>+O40+P60</f>
        <v>-92652087</v>
      </c>
      <c r="Q39" s="2">
        <f>+P40+Q60</f>
        <v>-98106767</v>
      </c>
      <c r="R39" s="2">
        <f>+O39</f>
        <v>-91734360</v>
      </c>
      <c r="S39" s="2">
        <f>+Q40+S60</f>
        <v>-103458932</v>
      </c>
      <c r="T39" s="2">
        <f>+S40+T60</f>
        <v>-107060778</v>
      </c>
      <c r="U39" s="2">
        <f>+T40+U60</f>
        <v>-119657886</v>
      </c>
      <c r="V39" s="2">
        <f>+S39</f>
        <v>-103458932</v>
      </c>
      <c r="W39" s="2">
        <f>+G39</f>
        <v>243911</v>
      </c>
      <c r="X39" s="2"/>
      <c r="Y39" s="2">
        <f>+W39-X39</f>
        <v>243911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-205681798</v>
      </c>
      <c r="D40" s="43">
        <f aca="true" t="shared" si="4" ref="D40:AA40">+D38+D39</f>
        <v>0</v>
      </c>
      <c r="E40" s="44">
        <f t="shared" si="4"/>
        <v>-206186187</v>
      </c>
      <c r="F40" s="45">
        <f t="shared" si="4"/>
        <v>-189459296</v>
      </c>
      <c r="G40" s="45">
        <f t="shared" si="4"/>
        <v>-19719511</v>
      </c>
      <c r="H40" s="45">
        <f t="shared" si="4"/>
        <v>-36203749</v>
      </c>
      <c r="I40" s="45">
        <f t="shared" si="4"/>
        <v>-77047602</v>
      </c>
      <c r="J40" s="45">
        <f>+I40</f>
        <v>-77047602</v>
      </c>
      <c r="K40" s="45">
        <f t="shared" si="4"/>
        <v>-88212169</v>
      </c>
      <c r="L40" s="45">
        <f t="shared" si="4"/>
        <v>-91826891</v>
      </c>
      <c r="M40" s="45">
        <f t="shared" si="4"/>
        <v>-91826891</v>
      </c>
      <c r="N40" s="45">
        <f>+M40</f>
        <v>-91826891</v>
      </c>
      <c r="O40" s="45">
        <f t="shared" si="4"/>
        <v>-92748205</v>
      </c>
      <c r="P40" s="45">
        <f t="shared" si="4"/>
        <v>-98106767</v>
      </c>
      <c r="Q40" s="45">
        <f t="shared" si="4"/>
        <v>-103458932</v>
      </c>
      <c r="R40" s="45">
        <f>+Q40</f>
        <v>-103458932</v>
      </c>
      <c r="S40" s="45">
        <f t="shared" si="4"/>
        <v>-107060778</v>
      </c>
      <c r="T40" s="45">
        <f t="shared" si="4"/>
        <v>-119657023</v>
      </c>
      <c r="U40" s="45">
        <f t="shared" si="4"/>
        <v>-138272706</v>
      </c>
      <c r="V40" s="45">
        <f>+U40</f>
        <v>-138272706</v>
      </c>
      <c r="W40" s="45">
        <f>+V40</f>
        <v>-138272706</v>
      </c>
      <c r="X40" s="45">
        <f t="shared" si="4"/>
        <v>-189524141</v>
      </c>
      <c r="Y40" s="45">
        <f t="shared" si="4"/>
        <v>50231681</v>
      </c>
      <c r="Z40" s="46">
        <f>+IF(X40&lt;&gt;0,+(Y40/X40)*100,0)</f>
        <v>-26.50410693590744</v>
      </c>
      <c r="AA40" s="47">
        <f t="shared" si="4"/>
        <v>-189459296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1" ht="12.75" hidden="1">
      <c r="G60">
        <v>243911</v>
      </c>
      <c r="H60">
        <v>95056</v>
      </c>
      <c r="I60">
        <v>598349</v>
      </c>
      <c r="J60">
        <v>243911</v>
      </c>
      <c r="K60">
        <v>138563</v>
      </c>
      <c r="N60">
        <v>138563</v>
      </c>
      <c r="O60">
        <v>92531</v>
      </c>
      <c r="P60">
        <v>96118</v>
      </c>
      <c r="R60">
        <v>92531</v>
      </c>
      <c r="U60">
        <v>-863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97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>
        <v>3288879</v>
      </c>
      <c r="D9" s="18"/>
      <c r="E9" s="19"/>
      <c r="F9" s="20"/>
      <c r="G9" s="20">
        <v>60983</v>
      </c>
      <c r="H9" s="20">
        <v>73647</v>
      </c>
      <c r="I9" s="20">
        <v>12890</v>
      </c>
      <c r="J9" s="20">
        <v>147520</v>
      </c>
      <c r="K9" s="20">
        <v>13709</v>
      </c>
      <c r="L9" s="20">
        <v>1215795</v>
      </c>
      <c r="M9" s="20"/>
      <c r="N9" s="20">
        <v>1229504</v>
      </c>
      <c r="O9" s="20">
        <v>21066</v>
      </c>
      <c r="P9" s="20">
        <v>639051</v>
      </c>
      <c r="Q9" s="20">
        <v>-124</v>
      </c>
      <c r="R9" s="20">
        <v>659993</v>
      </c>
      <c r="S9" s="20">
        <v>603125</v>
      </c>
      <c r="T9" s="20">
        <v>55505</v>
      </c>
      <c r="U9" s="20">
        <v>13760</v>
      </c>
      <c r="V9" s="20">
        <v>672390</v>
      </c>
      <c r="W9" s="20">
        <v>2709407</v>
      </c>
      <c r="X9" s="20"/>
      <c r="Y9" s="20">
        <v>2709407</v>
      </c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>
        <v>27000000</v>
      </c>
      <c r="R10" s="20">
        <v>27000000</v>
      </c>
      <c r="S10" s="20">
        <v>-10932627</v>
      </c>
      <c r="T10" s="20">
        <v>-5975873</v>
      </c>
      <c r="U10" s="20">
        <v>-3789934</v>
      </c>
      <c r="V10" s="20">
        <v>-20698434</v>
      </c>
      <c r="W10" s="20">
        <v>6301566</v>
      </c>
      <c r="X10" s="20"/>
      <c r="Y10" s="20">
        <v>6301566</v>
      </c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-131839812</v>
      </c>
      <c r="D14" s="18"/>
      <c r="E14" s="19">
        <v>-129623113</v>
      </c>
      <c r="F14" s="20">
        <v>-132311352</v>
      </c>
      <c r="G14" s="20">
        <v>-9311306</v>
      </c>
      <c r="H14" s="20">
        <v>-10098000</v>
      </c>
      <c r="I14" s="20">
        <v>-10556986</v>
      </c>
      <c r="J14" s="20">
        <v>-29966292</v>
      </c>
      <c r="K14" s="20">
        <v>-11012305</v>
      </c>
      <c r="L14" s="20">
        <v>-10019038</v>
      </c>
      <c r="M14" s="20">
        <v>-12525525</v>
      </c>
      <c r="N14" s="20">
        <v>-33556868</v>
      </c>
      <c r="O14" s="20">
        <v>-9979970</v>
      </c>
      <c r="P14" s="20">
        <v>-9917351</v>
      </c>
      <c r="Q14" s="20">
        <v>-3580518</v>
      </c>
      <c r="R14" s="20">
        <v>-23477839</v>
      </c>
      <c r="S14" s="20">
        <v>-8312926</v>
      </c>
      <c r="T14" s="20">
        <v>-10763889</v>
      </c>
      <c r="U14" s="20">
        <v>-9588627</v>
      </c>
      <c r="V14" s="20">
        <v>-28665442</v>
      </c>
      <c r="W14" s="20">
        <v>-115666441</v>
      </c>
      <c r="X14" s="20">
        <v>-132311352</v>
      </c>
      <c r="Y14" s="20">
        <v>16644911</v>
      </c>
      <c r="Z14" s="21">
        <v>-12.58</v>
      </c>
      <c r="AA14" s="22">
        <v>-132311352</v>
      </c>
    </row>
    <row r="15" spans="1:27" ht="12.75">
      <c r="A15" s="23" t="s">
        <v>42</v>
      </c>
      <c r="B15" s="17"/>
      <c r="C15" s="18">
        <v>-1127121</v>
      </c>
      <c r="D15" s="18"/>
      <c r="E15" s="19">
        <v>-480000</v>
      </c>
      <c r="F15" s="20">
        <v>-480000</v>
      </c>
      <c r="G15" s="20">
        <v>-18160</v>
      </c>
      <c r="H15" s="20">
        <v>-427678</v>
      </c>
      <c r="I15" s="20">
        <v>-18765</v>
      </c>
      <c r="J15" s="20">
        <v>-464603</v>
      </c>
      <c r="K15" s="20">
        <v>-17392</v>
      </c>
      <c r="L15" s="20">
        <v>-14115</v>
      </c>
      <c r="M15" s="20">
        <v>-15390</v>
      </c>
      <c r="N15" s="20">
        <v>-46897</v>
      </c>
      <c r="O15" s="20">
        <v>-12879</v>
      </c>
      <c r="P15" s="20">
        <v>-19001</v>
      </c>
      <c r="Q15" s="20">
        <v>-13194</v>
      </c>
      <c r="R15" s="20">
        <v>-45074</v>
      </c>
      <c r="S15" s="20">
        <v>-11743</v>
      </c>
      <c r="T15" s="20">
        <v>-8434</v>
      </c>
      <c r="U15" s="20">
        <v>-29998</v>
      </c>
      <c r="V15" s="20">
        <v>-50175</v>
      </c>
      <c r="W15" s="20">
        <v>-606749</v>
      </c>
      <c r="X15" s="20">
        <v>-480000</v>
      </c>
      <c r="Y15" s="20">
        <v>-126749</v>
      </c>
      <c r="Z15" s="21">
        <v>26.41</v>
      </c>
      <c r="AA15" s="22">
        <v>-480000</v>
      </c>
    </row>
    <row r="16" spans="1:27" ht="12.75">
      <c r="A16" s="23" t="s">
        <v>43</v>
      </c>
      <c r="B16" s="17" t="s">
        <v>6</v>
      </c>
      <c r="C16" s="18">
        <v>-1615368</v>
      </c>
      <c r="D16" s="18"/>
      <c r="E16" s="19">
        <v>-450000</v>
      </c>
      <c r="F16" s="20">
        <v>-750000</v>
      </c>
      <c r="G16" s="20"/>
      <c r="H16" s="20">
        <v>-7963</v>
      </c>
      <c r="I16" s="20">
        <v>-17891</v>
      </c>
      <c r="J16" s="20">
        <v>-25854</v>
      </c>
      <c r="K16" s="20">
        <v>-41369</v>
      </c>
      <c r="L16" s="20">
        <v>-45180</v>
      </c>
      <c r="M16" s="20">
        <v>-12880</v>
      </c>
      <c r="N16" s="20">
        <v>-99429</v>
      </c>
      <c r="O16" s="20">
        <v>-10687</v>
      </c>
      <c r="P16" s="20">
        <v>-74486</v>
      </c>
      <c r="Q16" s="20">
        <v>-38068</v>
      </c>
      <c r="R16" s="20">
        <v>-123241</v>
      </c>
      <c r="S16" s="20">
        <v>-147786</v>
      </c>
      <c r="T16" s="20">
        <v>-357529</v>
      </c>
      <c r="U16" s="20">
        <v>-122000</v>
      </c>
      <c r="V16" s="20">
        <v>-627315</v>
      </c>
      <c r="W16" s="20">
        <v>-875839</v>
      </c>
      <c r="X16" s="20">
        <v>-750000</v>
      </c>
      <c r="Y16" s="20">
        <v>-125839</v>
      </c>
      <c r="Z16" s="21">
        <v>16.78</v>
      </c>
      <c r="AA16" s="22">
        <v>-750000</v>
      </c>
    </row>
    <row r="17" spans="1:27" ht="12.75">
      <c r="A17" s="24" t="s">
        <v>44</v>
      </c>
      <c r="B17" s="25"/>
      <c r="C17" s="26">
        <f aca="true" t="shared" si="0" ref="C17:Y17">SUM(C6:C16)</f>
        <v>-131293422</v>
      </c>
      <c r="D17" s="26">
        <f>SUM(D6:D16)</f>
        <v>0</v>
      </c>
      <c r="E17" s="27">
        <f t="shared" si="0"/>
        <v>-130553113</v>
      </c>
      <c r="F17" s="28">
        <f t="shared" si="0"/>
        <v>-133541352</v>
      </c>
      <c r="G17" s="28">
        <f t="shared" si="0"/>
        <v>-9268483</v>
      </c>
      <c r="H17" s="28">
        <f t="shared" si="0"/>
        <v>-10459994</v>
      </c>
      <c r="I17" s="28">
        <f t="shared" si="0"/>
        <v>-10580752</v>
      </c>
      <c r="J17" s="28">
        <f t="shared" si="0"/>
        <v>-30309229</v>
      </c>
      <c r="K17" s="28">
        <f t="shared" si="0"/>
        <v>-11057357</v>
      </c>
      <c r="L17" s="28">
        <f t="shared" si="0"/>
        <v>-8862538</v>
      </c>
      <c r="M17" s="28">
        <f t="shared" si="0"/>
        <v>-12553795</v>
      </c>
      <c r="N17" s="28">
        <f t="shared" si="0"/>
        <v>-32473690</v>
      </c>
      <c r="O17" s="28">
        <f t="shared" si="0"/>
        <v>-9982470</v>
      </c>
      <c r="P17" s="28">
        <f t="shared" si="0"/>
        <v>-9371787</v>
      </c>
      <c r="Q17" s="28">
        <f t="shared" si="0"/>
        <v>23368096</v>
      </c>
      <c r="R17" s="28">
        <f t="shared" si="0"/>
        <v>4013839</v>
      </c>
      <c r="S17" s="28">
        <f t="shared" si="0"/>
        <v>-18801957</v>
      </c>
      <c r="T17" s="28">
        <f t="shared" si="0"/>
        <v>-17050220</v>
      </c>
      <c r="U17" s="28">
        <f t="shared" si="0"/>
        <v>-13516799</v>
      </c>
      <c r="V17" s="28">
        <f t="shared" si="0"/>
        <v>-49368976</v>
      </c>
      <c r="W17" s="28">
        <f t="shared" si="0"/>
        <v>-108138056</v>
      </c>
      <c r="X17" s="28">
        <f t="shared" si="0"/>
        <v>-133541352</v>
      </c>
      <c r="Y17" s="28">
        <f t="shared" si="0"/>
        <v>25403296</v>
      </c>
      <c r="Z17" s="29">
        <f>+IF(X17&lt;&gt;0,+(Y17/X17)*100,0)</f>
        <v>-19.022793778514387</v>
      </c>
      <c r="AA17" s="30">
        <f>SUM(AA6:AA16)</f>
        <v>-133541352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5471331</v>
      </c>
      <c r="D23" s="40"/>
      <c r="E23" s="19">
        <v>-4802159</v>
      </c>
      <c r="F23" s="20">
        <v>-4802159</v>
      </c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>
        <v>-4802159</v>
      </c>
      <c r="Y23" s="36">
        <v>4802159</v>
      </c>
      <c r="Z23" s="37">
        <v>-100</v>
      </c>
      <c r="AA23" s="38">
        <v>-4802159</v>
      </c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5471331</v>
      </c>
      <c r="D27" s="26">
        <f>SUM(D21:D26)</f>
        <v>0</v>
      </c>
      <c r="E27" s="27">
        <f t="shared" si="1"/>
        <v>-4802159</v>
      </c>
      <c r="F27" s="28">
        <f t="shared" si="1"/>
        <v>-4802159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-4802159</v>
      </c>
      <c r="Y27" s="28">
        <f t="shared" si="1"/>
        <v>4802159</v>
      </c>
      <c r="Z27" s="29">
        <f>+IF(X27&lt;&gt;0,+(Y27/X27)*100,0)</f>
        <v>-100</v>
      </c>
      <c r="AA27" s="30">
        <f>SUM(AA21:AA26)</f>
        <v>-4802159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27507</v>
      </c>
      <c r="D33" s="18"/>
      <c r="E33" s="19">
        <v>-10542</v>
      </c>
      <c r="F33" s="20">
        <v>-10542</v>
      </c>
      <c r="G33" s="20">
        <v>-1000</v>
      </c>
      <c r="H33" s="36">
        <v>1435</v>
      </c>
      <c r="I33" s="36">
        <v>1065</v>
      </c>
      <c r="J33" s="36">
        <v>1500</v>
      </c>
      <c r="K33" s="20">
        <v>-1130</v>
      </c>
      <c r="L33" s="20">
        <v>-870</v>
      </c>
      <c r="M33" s="20">
        <v>500</v>
      </c>
      <c r="N33" s="20">
        <v>-1500</v>
      </c>
      <c r="O33" s="36">
        <v>500</v>
      </c>
      <c r="P33" s="36">
        <v>-2000</v>
      </c>
      <c r="Q33" s="36">
        <v>500</v>
      </c>
      <c r="R33" s="20">
        <v>-1000</v>
      </c>
      <c r="S33" s="20">
        <v>1000</v>
      </c>
      <c r="T33" s="20"/>
      <c r="U33" s="20"/>
      <c r="V33" s="36">
        <v>1000</v>
      </c>
      <c r="W33" s="36"/>
      <c r="X33" s="36">
        <v>-10542</v>
      </c>
      <c r="Y33" s="20">
        <v>10542</v>
      </c>
      <c r="Z33" s="21">
        <v>-100</v>
      </c>
      <c r="AA33" s="22">
        <v>-10542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-139486</v>
      </c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-111979</v>
      </c>
      <c r="D36" s="26">
        <f>SUM(D31:D35)</f>
        <v>0</v>
      </c>
      <c r="E36" s="27">
        <f t="shared" si="2"/>
        <v>-10542</v>
      </c>
      <c r="F36" s="28">
        <f t="shared" si="2"/>
        <v>-10542</v>
      </c>
      <c r="G36" s="28">
        <f t="shared" si="2"/>
        <v>-1000</v>
      </c>
      <c r="H36" s="28">
        <f t="shared" si="2"/>
        <v>1435</v>
      </c>
      <c r="I36" s="28">
        <f t="shared" si="2"/>
        <v>1065</v>
      </c>
      <c r="J36" s="28">
        <f t="shared" si="2"/>
        <v>1500</v>
      </c>
      <c r="K36" s="28">
        <f t="shared" si="2"/>
        <v>-1130</v>
      </c>
      <c r="L36" s="28">
        <f t="shared" si="2"/>
        <v>-870</v>
      </c>
      <c r="M36" s="28">
        <f t="shared" si="2"/>
        <v>500</v>
      </c>
      <c r="N36" s="28">
        <f t="shared" si="2"/>
        <v>-1500</v>
      </c>
      <c r="O36" s="28">
        <f t="shared" si="2"/>
        <v>500</v>
      </c>
      <c r="P36" s="28">
        <f t="shared" si="2"/>
        <v>-2000</v>
      </c>
      <c r="Q36" s="28">
        <f t="shared" si="2"/>
        <v>500</v>
      </c>
      <c r="R36" s="28">
        <f t="shared" si="2"/>
        <v>-1000</v>
      </c>
      <c r="S36" s="28">
        <f t="shared" si="2"/>
        <v>1000</v>
      </c>
      <c r="T36" s="28">
        <f t="shared" si="2"/>
        <v>0</v>
      </c>
      <c r="U36" s="28">
        <f t="shared" si="2"/>
        <v>0</v>
      </c>
      <c r="V36" s="28">
        <f t="shared" si="2"/>
        <v>1000</v>
      </c>
      <c r="W36" s="28">
        <f t="shared" si="2"/>
        <v>0</v>
      </c>
      <c r="X36" s="28">
        <f t="shared" si="2"/>
        <v>-10542</v>
      </c>
      <c r="Y36" s="28">
        <f t="shared" si="2"/>
        <v>10542</v>
      </c>
      <c r="Z36" s="29">
        <f>+IF(X36&lt;&gt;0,+(Y36/X36)*100,0)</f>
        <v>-100</v>
      </c>
      <c r="AA36" s="30">
        <f>SUM(AA31:AA35)</f>
        <v>-10542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-125934070</v>
      </c>
      <c r="D38" s="32">
        <f>+D17+D27+D36</f>
        <v>0</v>
      </c>
      <c r="E38" s="33">
        <f t="shared" si="3"/>
        <v>-135365814</v>
      </c>
      <c r="F38" s="2">
        <f t="shared" si="3"/>
        <v>-138354053</v>
      </c>
      <c r="G38" s="2">
        <f t="shared" si="3"/>
        <v>-9269483</v>
      </c>
      <c r="H38" s="2">
        <f t="shared" si="3"/>
        <v>-10458559</v>
      </c>
      <c r="I38" s="2">
        <f t="shared" si="3"/>
        <v>-10579687</v>
      </c>
      <c r="J38" s="2">
        <f t="shared" si="3"/>
        <v>-30307729</v>
      </c>
      <c r="K38" s="2">
        <f t="shared" si="3"/>
        <v>-11058487</v>
      </c>
      <c r="L38" s="2">
        <f t="shared" si="3"/>
        <v>-8863408</v>
      </c>
      <c r="M38" s="2">
        <f t="shared" si="3"/>
        <v>-12553295</v>
      </c>
      <c r="N38" s="2">
        <f t="shared" si="3"/>
        <v>-32475190</v>
      </c>
      <c r="O38" s="2">
        <f t="shared" si="3"/>
        <v>-9981970</v>
      </c>
      <c r="P38" s="2">
        <f t="shared" si="3"/>
        <v>-9373787</v>
      </c>
      <c r="Q38" s="2">
        <f t="shared" si="3"/>
        <v>23368596</v>
      </c>
      <c r="R38" s="2">
        <f t="shared" si="3"/>
        <v>4012839</v>
      </c>
      <c r="S38" s="2">
        <f t="shared" si="3"/>
        <v>-18800957</v>
      </c>
      <c r="T38" s="2">
        <f t="shared" si="3"/>
        <v>-17050220</v>
      </c>
      <c r="U38" s="2">
        <f t="shared" si="3"/>
        <v>-13516799</v>
      </c>
      <c r="V38" s="2">
        <f t="shared" si="3"/>
        <v>-49367976</v>
      </c>
      <c r="W38" s="2">
        <f t="shared" si="3"/>
        <v>-108138056</v>
      </c>
      <c r="X38" s="2">
        <f t="shared" si="3"/>
        <v>-138354053</v>
      </c>
      <c r="Y38" s="2">
        <f t="shared" si="3"/>
        <v>30215997</v>
      </c>
      <c r="Z38" s="34">
        <f>+IF(X38&lt;&gt;0,+(Y38/X38)*100,0)</f>
        <v>-21.839618243782134</v>
      </c>
      <c r="AA38" s="35">
        <f>+AA17+AA27+AA36</f>
        <v>-138354053</v>
      </c>
    </row>
    <row r="39" spans="1:27" ht="12.75">
      <c r="A39" s="23" t="s">
        <v>59</v>
      </c>
      <c r="B39" s="17"/>
      <c r="C39" s="32"/>
      <c r="D39" s="32"/>
      <c r="E39" s="33">
        <v>900000</v>
      </c>
      <c r="F39" s="2">
        <v>900000</v>
      </c>
      <c r="G39" s="2"/>
      <c r="H39" s="2">
        <f>+G40+H60</f>
        <v>-9269483</v>
      </c>
      <c r="I39" s="2">
        <f>+H40+I60</f>
        <v>-19728042</v>
      </c>
      <c r="J39" s="2">
        <f>+G39</f>
        <v>0</v>
      </c>
      <c r="K39" s="2">
        <f>+I40+K60</f>
        <v>-30307729</v>
      </c>
      <c r="L39" s="2">
        <f>+K40+L60</f>
        <v>-41366216</v>
      </c>
      <c r="M39" s="2">
        <f>+L40+M60</f>
        <v>-50229624</v>
      </c>
      <c r="N39" s="2">
        <f>+K39</f>
        <v>-30307729</v>
      </c>
      <c r="O39" s="2">
        <f>+M40+O60</f>
        <v>-62782919</v>
      </c>
      <c r="P39" s="2">
        <f>+O40+P60</f>
        <v>-72764889</v>
      </c>
      <c r="Q39" s="2">
        <f>+P40+Q60</f>
        <v>-82138676</v>
      </c>
      <c r="R39" s="2">
        <f>+O39</f>
        <v>-62782919</v>
      </c>
      <c r="S39" s="2">
        <f>+Q40+S60</f>
        <v>-58770080</v>
      </c>
      <c r="T39" s="2">
        <f>+S40+T60</f>
        <v>-77571037</v>
      </c>
      <c r="U39" s="2">
        <f>+T40+U60</f>
        <v>-94621257</v>
      </c>
      <c r="V39" s="2">
        <f>+S39</f>
        <v>-58770080</v>
      </c>
      <c r="W39" s="2">
        <f>+G39</f>
        <v>0</v>
      </c>
      <c r="X39" s="2">
        <v>75000</v>
      </c>
      <c r="Y39" s="2">
        <f>+W39-X39</f>
        <v>-75000</v>
      </c>
      <c r="Z39" s="34">
        <f>+IF(X39&lt;&gt;0,+(Y39/X39)*100,0)</f>
        <v>-100</v>
      </c>
      <c r="AA39" s="35">
        <v>900000</v>
      </c>
    </row>
    <row r="40" spans="1:27" ht="12.75">
      <c r="A40" s="41" t="s">
        <v>61</v>
      </c>
      <c r="B40" s="42" t="s">
        <v>60</v>
      </c>
      <c r="C40" s="43">
        <f>+C38+C39</f>
        <v>-125934070</v>
      </c>
      <c r="D40" s="43">
        <f aca="true" t="shared" si="4" ref="D40:AA40">+D38+D39</f>
        <v>0</v>
      </c>
      <c r="E40" s="44">
        <f t="shared" si="4"/>
        <v>-134465814</v>
      </c>
      <c r="F40" s="45">
        <f t="shared" si="4"/>
        <v>-137454053</v>
      </c>
      <c r="G40" s="45">
        <f t="shared" si="4"/>
        <v>-9269483</v>
      </c>
      <c r="H40" s="45">
        <f t="shared" si="4"/>
        <v>-19728042</v>
      </c>
      <c r="I40" s="45">
        <f t="shared" si="4"/>
        <v>-30307729</v>
      </c>
      <c r="J40" s="45">
        <f>+I40</f>
        <v>-30307729</v>
      </c>
      <c r="K40" s="45">
        <f t="shared" si="4"/>
        <v>-41366216</v>
      </c>
      <c r="L40" s="45">
        <f t="shared" si="4"/>
        <v>-50229624</v>
      </c>
      <c r="M40" s="45">
        <f t="shared" si="4"/>
        <v>-62782919</v>
      </c>
      <c r="N40" s="45">
        <f>+M40</f>
        <v>-62782919</v>
      </c>
      <c r="O40" s="45">
        <f t="shared" si="4"/>
        <v>-72764889</v>
      </c>
      <c r="P40" s="45">
        <f t="shared" si="4"/>
        <v>-82138676</v>
      </c>
      <c r="Q40" s="45">
        <f t="shared" si="4"/>
        <v>-58770080</v>
      </c>
      <c r="R40" s="45">
        <f>+Q40</f>
        <v>-58770080</v>
      </c>
      <c r="S40" s="45">
        <f t="shared" si="4"/>
        <v>-77571037</v>
      </c>
      <c r="T40" s="45">
        <f t="shared" si="4"/>
        <v>-94621257</v>
      </c>
      <c r="U40" s="45">
        <f t="shared" si="4"/>
        <v>-108138056</v>
      </c>
      <c r="V40" s="45">
        <f>+U40</f>
        <v>-108138056</v>
      </c>
      <c r="W40" s="45">
        <f>+V40</f>
        <v>-108138056</v>
      </c>
      <c r="X40" s="45">
        <f t="shared" si="4"/>
        <v>-138279053</v>
      </c>
      <c r="Y40" s="45">
        <f t="shared" si="4"/>
        <v>30140997</v>
      </c>
      <c r="Z40" s="46">
        <f>+IF(X40&lt;&gt;0,+(Y40/X40)*100,0)</f>
        <v>-21.797225498789032</v>
      </c>
      <c r="AA40" s="47">
        <f t="shared" si="4"/>
        <v>-137454053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98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>
        <v>30000000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30000000</v>
      </c>
      <c r="Y7" s="20">
        <v>-30000000</v>
      </c>
      <c r="Z7" s="21">
        <v>-100</v>
      </c>
      <c r="AA7" s="22">
        <v>30000000</v>
      </c>
    </row>
    <row r="8" spans="1:27" ht="12.75">
      <c r="A8" s="23" t="s">
        <v>35</v>
      </c>
      <c r="B8" s="17"/>
      <c r="C8" s="18"/>
      <c r="D8" s="18"/>
      <c r="E8" s="19"/>
      <c r="F8" s="20">
        <v>1685000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1685000</v>
      </c>
      <c r="Y8" s="20">
        <v>-1685000</v>
      </c>
      <c r="Z8" s="21">
        <v>-100</v>
      </c>
      <c r="AA8" s="22">
        <v>1685000</v>
      </c>
    </row>
    <row r="9" spans="1:27" ht="12.75">
      <c r="A9" s="23" t="s">
        <v>36</v>
      </c>
      <c r="B9" s="17" t="s">
        <v>6</v>
      </c>
      <c r="C9" s="18"/>
      <c r="D9" s="18"/>
      <c r="E9" s="19"/>
      <c r="F9" s="20">
        <v>433985000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433985000</v>
      </c>
      <c r="Y9" s="20">
        <v>-433985000</v>
      </c>
      <c r="Z9" s="21">
        <v>-100</v>
      </c>
      <c r="AA9" s="22">
        <v>433985000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>
        <v>314211000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314211000</v>
      </c>
      <c r="Y10" s="20">
        <v>-314211000</v>
      </c>
      <c r="Z10" s="21">
        <v>-100</v>
      </c>
      <c r="AA10" s="22">
        <v>314211000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-524805789</v>
      </c>
      <c r="D14" s="18"/>
      <c r="E14" s="19">
        <v>-435566116</v>
      </c>
      <c r="F14" s="20">
        <v>-457717072</v>
      </c>
      <c r="G14" s="20">
        <v>-23975932</v>
      </c>
      <c r="H14" s="20">
        <v>-27236212</v>
      </c>
      <c r="I14" s="20">
        <v>-34898479</v>
      </c>
      <c r="J14" s="20">
        <v>-86110623</v>
      </c>
      <c r="K14" s="20">
        <v>-29322295</v>
      </c>
      <c r="L14" s="20">
        <v>-36524031</v>
      </c>
      <c r="M14" s="20">
        <v>-56754877</v>
      </c>
      <c r="N14" s="20">
        <v>-122601203</v>
      </c>
      <c r="O14" s="20">
        <v>-20768394</v>
      </c>
      <c r="P14" s="20">
        <v>-48079450</v>
      </c>
      <c r="Q14" s="20">
        <v>-40360136</v>
      </c>
      <c r="R14" s="20">
        <v>-109207980</v>
      </c>
      <c r="S14" s="20">
        <v>-23335486</v>
      </c>
      <c r="T14" s="20">
        <v>-37814123</v>
      </c>
      <c r="U14" s="20">
        <v>-38589500</v>
      </c>
      <c r="V14" s="20">
        <v>-99739109</v>
      </c>
      <c r="W14" s="20">
        <v>-417658915</v>
      </c>
      <c r="X14" s="20">
        <v>-457717072</v>
      </c>
      <c r="Y14" s="20">
        <v>40058157</v>
      </c>
      <c r="Z14" s="21">
        <v>-8.75</v>
      </c>
      <c r="AA14" s="22">
        <v>-457717072</v>
      </c>
    </row>
    <row r="15" spans="1:27" ht="12.75">
      <c r="A15" s="23" t="s">
        <v>42</v>
      </c>
      <c r="B15" s="17"/>
      <c r="C15" s="18">
        <v>-2736207</v>
      </c>
      <c r="D15" s="18"/>
      <c r="E15" s="19">
        <v>-1451877</v>
      </c>
      <c r="F15" s="20">
        <v>-1451877</v>
      </c>
      <c r="G15" s="20">
        <v>-188270</v>
      </c>
      <c r="H15" s="20">
        <v>-88645</v>
      </c>
      <c r="I15" s="20">
        <v>-673326</v>
      </c>
      <c r="J15" s="20">
        <v>-950241</v>
      </c>
      <c r="K15" s="20">
        <v>78376</v>
      </c>
      <c r="L15" s="20">
        <v>-38673</v>
      </c>
      <c r="M15" s="20">
        <v>-23948</v>
      </c>
      <c r="N15" s="20">
        <v>15755</v>
      </c>
      <c r="O15" s="20">
        <v>-90097</v>
      </c>
      <c r="P15" s="20"/>
      <c r="Q15" s="20">
        <v>-1070426</v>
      </c>
      <c r="R15" s="20">
        <v>-1160523</v>
      </c>
      <c r="S15" s="20">
        <v>-8049</v>
      </c>
      <c r="T15" s="20"/>
      <c r="U15" s="20">
        <v>95797</v>
      </c>
      <c r="V15" s="20">
        <v>87748</v>
      </c>
      <c r="W15" s="20">
        <v>-2007261</v>
      </c>
      <c r="X15" s="20">
        <v>-1451877</v>
      </c>
      <c r="Y15" s="20">
        <v>-555384</v>
      </c>
      <c r="Z15" s="21">
        <v>38.25</v>
      </c>
      <c r="AA15" s="22">
        <v>-1451877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-527541996</v>
      </c>
      <c r="D17" s="26">
        <f>SUM(D6:D16)</f>
        <v>0</v>
      </c>
      <c r="E17" s="27">
        <f t="shared" si="0"/>
        <v>-437017993</v>
      </c>
      <c r="F17" s="28">
        <f t="shared" si="0"/>
        <v>320712051</v>
      </c>
      <c r="G17" s="28">
        <f t="shared" si="0"/>
        <v>-24164202</v>
      </c>
      <c r="H17" s="28">
        <f t="shared" si="0"/>
        <v>-27324857</v>
      </c>
      <c r="I17" s="28">
        <f t="shared" si="0"/>
        <v>-35571805</v>
      </c>
      <c r="J17" s="28">
        <f t="shared" si="0"/>
        <v>-87060864</v>
      </c>
      <c r="K17" s="28">
        <f t="shared" si="0"/>
        <v>-29243919</v>
      </c>
      <c r="L17" s="28">
        <f t="shared" si="0"/>
        <v>-36562704</v>
      </c>
      <c r="M17" s="28">
        <f t="shared" si="0"/>
        <v>-56778825</v>
      </c>
      <c r="N17" s="28">
        <f t="shared" si="0"/>
        <v>-122585448</v>
      </c>
      <c r="O17" s="28">
        <f t="shared" si="0"/>
        <v>-20858491</v>
      </c>
      <c r="P17" s="28">
        <f t="shared" si="0"/>
        <v>-48079450</v>
      </c>
      <c r="Q17" s="28">
        <f t="shared" si="0"/>
        <v>-41430562</v>
      </c>
      <c r="R17" s="28">
        <f t="shared" si="0"/>
        <v>-110368503</v>
      </c>
      <c r="S17" s="28">
        <f t="shared" si="0"/>
        <v>-23343535</v>
      </c>
      <c r="T17" s="28">
        <f t="shared" si="0"/>
        <v>-37814123</v>
      </c>
      <c r="U17" s="28">
        <f t="shared" si="0"/>
        <v>-38493703</v>
      </c>
      <c r="V17" s="28">
        <f t="shared" si="0"/>
        <v>-99651361</v>
      </c>
      <c r="W17" s="28">
        <f t="shared" si="0"/>
        <v>-419666176</v>
      </c>
      <c r="X17" s="28">
        <f t="shared" si="0"/>
        <v>320712051</v>
      </c>
      <c r="Y17" s="28">
        <f t="shared" si="0"/>
        <v>-740378227</v>
      </c>
      <c r="Z17" s="29">
        <f>+IF(X17&lt;&gt;0,+(Y17/X17)*100,0)</f>
        <v>-230.85450786506306</v>
      </c>
      <c r="AA17" s="30">
        <f>SUM(AA6:AA16)</f>
        <v>320712051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-43126</v>
      </c>
      <c r="D33" s="18"/>
      <c r="E33" s="19">
        <v>41826</v>
      </c>
      <c r="F33" s="20">
        <v>41826</v>
      </c>
      <c r="G33" s="20">
        <v>600</v>
      </c>
      <c r="H33" s="36">
        <v>5800</v>
      </c>
      <c r="I33" s="36">
        <v>-650</v>
      </c>
      <c r="J33" s="36">
        <v>5750</v>
      </c>
      <c r="K33" s="20">
        <v>4550</v>
      </c>
      <c r="L33" s="20">
        <v>-7150</v>
      </c>
      <c r="M33" s="20">
        <v>-2500</v>
      </c>
      <c r="N33" s="20">
        <v>-5100</v>
      </c>
      <c r="O33" s="36">
        <v>1200</v>
      </c>
      <c r="P33" s="36">
        <v>650</v>
      </c>
      <c r="Q33" s="36">
        <v>-2500</v>
      </c>
      <c r="R33" s="20">
        <v>-650</v>
      </c>
      <c r="S33" s="20">
        <v>1300</v>
      </c>
      <c r="T33" s="20">
        <v>1100</v>
      </c>
      <c r="U33" s="20">
        <v>-450</v>
      </c>
      <c r="V33" s="36">
        <v>1950</v>
      </c>
      <c r="W33" s="36">
        <v>1950</v>
      </c>
      <c r="X33" s="36">
        <v>41826</v>
      </c>
      <c r="Y33" s="20">
        <v>-39876</v>
      </c>
      <c r="Z33" s="21">
        <v>-95.34</v>
      </c>
      <c r="AA33" s="22">
        <v>41826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-43126</v>
      </c>
      <c r="D36" s="26">
        <f>SUM(D31:D35)</f>
        <v>0</v>
      </c>
      <c r="E36" s="27">
        <f t="shared" si="2"/>
        <v>41826</v>
      </c>
      <c r="F36" s="28">
        <f t="shared" si="2"/>
        <v>41826</v>
      </c>
      <c r="G36" s="28">
        <f t="shared" si="2"/>
        <v>600</v>
      </c>
      <c r="H36" s="28">
        <f t="shared" si="2"/>
        <v>5800</v>
      </c>
      <c r="I36" s="28">
        <f t="shared" si="2"/>
        <v>-650</v>
      </c>
      <c r="J36" s="28">
        <f t="shared" si="2"/>
        <v>5750</v>
      </c>
      <c r="K36" s="28">
        <f t="shared" si="2"/>
        <v>4550</v>
      </c>
      <c r="L36" s="28">
        <f t="shared" si="2"/>
        <v>-7150</v>
      </c>
      <c r="M36" s="28">
        <f t="shared" si="2"/>
        <v>-2500</v>
      </c>
      <c r="N36" s="28">
        <f t="shared" si="2"/>
        <v>-5100</v>
      </c>
      <c r="O36" s="28">
        <f t="shared" si="2"/>
        <v>1200</v>
      </c>
      <c r="P36" s="28">
        <f t="shared" si="2"/>
        <v>650</v>
      </c>
      <c r="Q36" s="28">
        <f t="shared" si="2"/>
        <v>-2500</v>
      </c>
      <c r="R36" s="28">
        <f t="shared" si="2"/>
        <v>-650</v>
      </c>
      <c r="S36" s="28">
        <f t="shared" si="2"/>
        <v>1300</v>
      </c>
      <c r="T36" s="28">
        <f t="shared" si="2"/>
        <v>1100</v>
      </c>
      <c r="U36" s="28">
        <f t="shared" si="2"/>
        <v>-450</v>
      </c>
      <c r="V36" s="28">
        <f t="shared" si="2"/>
        <v>1950</v>
      </c>
      <c r="W36" s="28">
        <f t="shared" si="2"/>
        <v>1950</v>
      </c>
      <c r="X36" s="28">
        <f t="shared" si="2"/>
        <v>41826</v>
      </c>
      <c r="Y36" s="28">
        <f t="shared" si="2"/>
        <v>-39876</v>
      </c>
      <c r="Z36" s="29">
        <f>+IF(X36&lt;&gt;0,+(Y36/X36)*100,0)</f>
        <v>-95.33782814517285</v>
      </c>
      <c r="AA36" s="30">
        <f>SUM(AA31:AA35)</f>
        <v>41826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-527585122</v>
      </c>
      <c r="D38" s="32">
        <f>+D17+D27+D36</f>
        <v>0</v>
      </c>
      <c r="E38" s="33">
        <f t="shared" si="3"/>
        <v>-436976167</v>
      </c>
      <c r="F38" s="2">
        <f t="shared" si="3"/>
        <v>320753877</v>
      </c>
      <c r="G38" s="2">
        <f t="shared" si="3"/>
        <v>-24163602</v>
      </c>
      <c r="H38" s="2">
        <f t="shared" si="3"/>
        <v>-27319057</v>
      </c>
      <c r="I38" s="2">
        <f t="shared" si="3"/>
        <v>-35572455</v>
      </c>
      <c r="J38" s="2">
        <f t="shared" si="3"/>
        <v>-87055114</v>
      </c>
      <c r="K38" s="2">
        <f t="shared" si="3"/>
        <v>-29239369</v>
      </c>
      <c r="L38" s="2">
        <f t="shared" si="3"/>
        <v>-36569854</v>
      </c>
      <c r="M38" s="2">
        <f t="shared" si="3"/>
        <v>-56781325</v>
      </c>
      <c r="N38" s="2">
        <f t="shared" si="3"/>
        <v>-122590548</v>
      </c>
      <c r="O38" s="2">
        <f t="shared" si="3"/>
        <v>-20857291</v>
      </c>
      <c r="P38" s="2">
        <f t="shared" si="3"/>
        <v>-48078800</v>
      </c>
      <c r="Q38" s="2">
        <f t="shared" si="3"/>
        <v>-41433062</v>
      </c>
      <c r="R38" s="2">
        <f t="shared" si="3"/>
        <v>-110369153</v>
      </c>
      <c r="S38" s="2">
        <f t="shared" si="3"/>
        <v>-23342235</v>
      </c>
      <c r="T38" s="2">
        <f t="shared" si="3"/>
        <v>-37813023</v>
      </c>
      <c r="U38" s="2">
        <f t="shared" si="3"/>
        <v>-38494153</v>
      </c>
      <c r="V38" s="2">
        <f t="shared" si="3"/>
        <v>-99649411</v>
      </c>
      <c r="W38" s="2">
        <f t="shared" si="3"/>
        <v>-419664226</v>
      </c>
      <c r="X38" s="2">
        <f t="shared" si="3"/>
        <v>320753877</v>
      </c>
      <c r="Y38" s="2">
        <f t="shared" si="3"/>
        <v>-740418103</v>
      </c>
      <c r="Z38" s="34">
        <f>+IF(X38&lt;&gt;0,+(Y38/X38)*100,0)</f>
        <v>-230.83683661912525</v>
      </c>
      <c r="AA38" s="35">
        <f>+AA17+AA27+AA36</f>
        <v>320753877</v>
      </c>
    </row>
    <row r="39" spans="1:27" ht="12.75">
      <c r="A39" s="23" t="s">
        <v>59</v>
      </c>
      <c r="B39" s="17"/>
      <c r="C39" s="32"/>
      <c r="D39" s="32"/>
      <c r="E39" s="33">
        <v>8783954</v>
      </c>
      <c r="F39" s="2"/>
      <c r="G39" s="2"/>
      <c r="H39" s="2">
        <f>+G40+H60</f>
        <v>-24163602</v>
      </c>
      <c r="I39" s="2">
        <f>+H40+I60</f>
        <v>-51482659</v>
      </c>
      <c r="J39" s="2">
        <f>+G39</f>
        <v>0</v>
      </c>
      <c r="K39" s="2">
        <f>+I40+K60</f>
        <v>-87055114</v>
      </c>
      <c r="L39" s="2">
        <f>+K40+L60</f>
        <v>-116294483</v>
      </c>
      <c r="M39" s="2">
        <f>+L40+M60</f>
        <v>-152864337</v>
      </c>
      <c r="N39" s="2">
        <f>+K39</f>
        <v>-87055114</v>
      </c>
      <c r="O39" s="2">
        <f>+M40+O60</f>
        <v>-209645662</v>
      </c>
      <c r="P39" s="2">
        <f>+O40+P60</f>
        <v>-230502953</v>
      </c>
      <c r="Q39" s="2">
        <f>+P40+Q60</f>
        <v>-278581753</v>
      </c>
      <c r="R39" s="2">
        <f>+O39</f>
        <v>-209645662</v>
      </c>
      <c r="S39" s="2">
        <f>+Q40+S60</f>
        <v>-320014815</v>
      </c>
      <c r="T39" s="2">
        <f>+S40+T60</f>
        <v>-343357050</v>
      </c>
      <c r="U39" s="2">
        <f>+T40+U60</f>
        <v>-381170073</v>
      </c>
      <c r="V39" s="2">
        <f>+S39</f>
        <v>-320014815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-527585122</v>
      </c>
      <c r="D40" s="43">
        <f aca="true" t="shared" si="4" ref="D40:AA40">+D38+D39</f>
        <v>0</v>
      </c>
      <c r="E40" s="44">
        <f t="shared" si="4"/>
        <v>-428192213</v>
      </c>
      <c r="F40" s="45">
        <f t="shared" si="4"/>
        <v>320753877</v>
      </c>
      <c r="G40" s="45">
        <f t="shared" si="4"/>
        <v>-24163602</v>
      </c>
      <c r="H40" s="45">
        <f t="shared" si="4"/>
        <v>-51482659</v>
      </c>
      <c r="I40" s="45">
        <f t="shared" si="4"/>
        <v>-87055114</v>
      </c>
      <c r="J40" s="45">
        <f>+I40</f>
        <v>-87055114</v>
      </c>
      <c r="K40" s="45">
        <f t="shared" si="4"/>
        <v>-116294483</v>
      </c>
      <c r="L40" s="45">
        <f t="shared" si="4"/>
        <v>-152864337</v>
      </c>
      <c r="M40" s="45">
        <f t="shared" si="4"/>
        <v>-209645662</v>
      </c>
      <c r="N40" s="45">
        <f>+M40</f>
        <v>-209645662</v>
      </c>
      <c r="O40" s="45">
        <f t="shared" si="4"/>
        <v>-230502953</v>
      </c>
      <c r="P40" s="45">
        <f t="shared" si="4"/>
        <v>-278581753</v>
      </c>
      <c r="Q40" s="45">
        <f t="shared" si="4"/>
        <v>-320014815</v>
      </c>
      <c r="R40" s="45">
        <f>+Q40</f>
        <v>-320014815</v>
      </c>
      <c r="S40" s="45">
        <f t="shared" si="4"/>
        <v>-343357050</v>
      </c>
      <c r="T40" s="45">
        <f t="shared" si="4"/>
        <v>-381170073</v>
      </c>
      <c r="U40" s="45">
        <f t="shared" si="4"/>
        <v>-419664226</v>
      </c>
      <c r="V40" s="45">
        <f>+U40</f>
        <v>-419664226</v>
      </c>
      <c r="W40" s="45">
        <f>+V40</f>
        <v>-419664226</v>
      </c>
      <c r="X40" s="45">
        <f t="shared" si="4"/>
        <v>320753877</v>
      </c>
      <c r="Y40" s="45">
        <f t="shared" si="4"/>
        <v>-740418103</v>
      </c>
      <c r="Z40" s="46">
        <f>+IF(X40&lt;&gt;0,+(Y40/X40)*100,0)</f>
        <v>-230.83683661912525</v>
      </c>
      <c r="AA40" s="47">
        <f t="shared" si="4"/>
        <v>320753877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>
        <v>7734671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7734671</v>
      </c>
      <c r="Y6" s="20">
        <v>-7734671</v>
      </c>
      <c r="Z6" s="21">
        <v>-100</v>
      </c>
      <c r="AA6" s="22">
        <v>7734671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>
        <v>472175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472175</v>
      </c>
      <c r="Y8" s="20">
        <v>-472175</v>
      </c>
      <c r="Z8" s="21">
        <v>-100</v>
      </c>
      <c r="AA8" s="22">
        <v>472175</v>
      </c>
    </row>
    <row r="9" spans="1:27" ht="12.75">
      <c r="A9" s="23" t="s">
        <v>36</v>
      </c>
      <c r="B9" s="17" t="s">
        <v>6</v>
      </c>
      <c r="C9" s="18">
        <v>10812892</v>
      </c>
      <c r="D9" s="18"/>
      <c r="E9" s="19"/>
      <c r="F9" s="20">
        <v>159979000</v>
      </c>
      <c r="G9" s="20">
        <v>83215448</v>
      </c>
      <c r="H9" s="20">
        <v>-12094384</v>
      </c>
      <c r="I9" s="20">
        <v>231891947</v>
      </c>
      <c r="J9" s="20">
        <v>303013011</v>
      </c>
      <c r="K9" s="20">
        <v>-3163958</v>
      </c>
      <c r="L9" s="20">
        <v>-17972021</v>
      </c>
      <c r="M9" s="20">
        <v>40734395</v>
      </c>
      <c r="N9" s="20">
        <v>19598416</v>
      </c>
      <c r="O9" s="20">
        <v>-16270343</v>
      </c>
      <c r="P9" s="20">
        <v>-3447210</v>
      </c>
      <c r="Q9" s="20">
        <v>35883795</v>
      </c>
      <c r="R9" s="20">
        <v>16166242</v>
      </c>
      <c r="S9" s="20">
        <v>-787449</v>
      </c>
      <c r="T9" s="20">
        <v>-9742117</v>
      </c>
      <c r="U9" s="20">
        <v>-18515792</v>
      </c>
      <c r="V9" s="20">
        <v>-29045358</v>
      </c>
      <c r="W9" s="20">
        <v>309732311</v>
      </c>
      <c r="X9" s="20">
        <v>159979000</v>
      </c>
      <c r="Y9" s="20">
        <v>149753311</v>
      </c>
      <c r="Z9" s="21">
        <v>93.61</v>
      </c>
      <c r="AA9" s="22">
        <v>159979000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>
        <v>40177000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40177000</v>
      </c>
      <c r="Y10" s="20">
        <v>-40177000</v>
      </c>
      <c r="Z10" s="21">
        <v>-100</v>
      </c>
      <c r="AA10" s="22">
        <v>40177000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-126499892</v>
      </c>
      <c r="D14" s="18"/>
      <c r="E14" s="19">
        <v>-167895390</v>
      </c>
      <c r="F14" s="20">
        <v>-178251114</v>
      </c>
      <c r="G14" s="20">
        <v>-1073000</v>
      </c>
      <c r="H14" s="20">
        <v>-11154375</v>
      </c>
      <c r="I14" s="20">
        <v>-39323901</v>
      </c>
      <c r="J14" s="20">
        <v>-51551276</v>
      </c>
      <c r="K14" s="20">
        <v>-10813378</v>
      </c>
      <c r="L14" s="20">
        <v>-12619215</v>
      </c>
      <c r="M14" s="20">
        <v>-10399046</v>
      </c>
      <c r="N14" s="20">
        <v>-33831639</v>
      </c>
      <c r="O14" s="20">
        <v>-8623474</v>
      </c>
      <c r="P14" s="20">
        <v>-8333089</v>
      </c>
      <c r="Q14" s="20">
        <v>-10470052</v>
      </c>
      <c r="R14" s="20">
        <v>-27426615</v>
      </c>
      <c r="S14" s="20">
        <v>-6999416</v>
      </c>
      <c r="T14" s="20">
        <v>-8522158</v>
      </c>
      <c r="U14" s="20">
        <v>-11308810</v>
      </c>
      <c r="V14" s="20">
        <v>-26830384</v>
      </c>
      <c r="W14" s="20">
        <v>-139639914</v>
      </c>
      <c r="X14" s="20">
        <v>-178251114</v>
      </c>
      <c r="Y14" s="20">
        <v>38611200</v>
      </c>
      <c r="Z14" s="21">
        <v>-21.66</v>
      </c>
      <c r="AA14" s="22">
        <v>-178251114</v>
      </c>
    </row>
    <row r="15" spans="1:27" ht="12.75">
      <c r="A15" s="23" t="s">
        <v>42</v>
      </c>
      <c r="B15" s="17"/>
      <c r="C15" s="18">
        <v>-5833</v>
      </c>
      <c r="D15" s="18"/>
      <c r="E15" s="19">
        <v>-31800</v>
      </c>
      <c r="F15" s="20">
        <v>-31800</v>
      </c>
      <c r="G15" s="20"/>
      <c r="H15" s="20"/>
      <c r="I15" s="20"/>
      <c r="J15" s="20"/>
      <c r="K15" s="20"/>
      <c r="L15" s="20"/>
      <c r="M15" s="20"/>
      <c r="N15" s="20"/>
      <c r="O15" s="20">
        <v>-217</v>
      </c>
      <c r="P15" s="20"/>
      <c r="Q15" s="20"/>
      <c r="R15" s="20">
        <v>-217</v>
      </c>
      <c r="S15" s="20"/>
      <c r="T15" s="20"/>
      <c r="U15" s="20">
        <v>-34</v>
      </c>
      <c r="V15" s="20">
        <v>-34</v>
      </c>
      <c r="W15" s="20">
        <v>-251</v>
      </c>
      <c r="X15" s="20">
        <v>-31800</v>
      </c>
      <c r="Y15" s="20">
        <v>31549</v>
      </c>
      <c r="Z15" s="21">
        <v>-99.21</v>
      </c>
      <c r="AA15" s="22">
        <v>-31800</v>
      </c>
    </row>
    <row r="16" spans="1:27" ht="12.75">
      <c r="A16" s="23" t="s">
        <v>43</v>
      </c>
      <c r="B16" s="17" t="s">
        <v>6</v>
      </c>
      <c r="C16" s="18">
        <v>-1866808</v>
      </c>
      <c r="D16" s="18"/>
      <c r="E16" s="19">
        <v>-2400000</v>
      </c>
      <c r="F16" s="20">
        <v>-2300000</v>
      </c>
      <c r="G16" s="20"/>
      <c r="H16" s="20"/>
      <c r="I16" s="20"/>
      <c r="J16" s="20"/>
      <c r="K16" s="20"/>
      <c r="L16" s="20"/>
      <c r="M16" s="20"/>
      <c r="N16" s="20"/>
      <c r="O16" s="20"/>
      <c r="P16" s="20">
        <v>-369607</v>
      </c>
      <c r="Q16" s="20">
        <v>-1085801</v>
      </c>
      <c r="R16" s="20">
        <v>-1455408</v>
      </c>
      <c r="S16" s="20"/>
      <c r="T16" s="20"/>
      <c r="U16" s="20"/>
      <c r="V16" s="20"/>
      <c r="W16" s="20">
        <v>-1455408</v>
      </c>
      <c r="X16" s="20">
        <v>-2300000</v>
      </c>
      <c r="Y16" s="20">
        <v>844592</v>
      </c>
      <c r="Z16" s="21">
        <v>-36.72</v>
      </c>
      <c r="AA16" s="22">
        <v>-2300000</v>
      </c>
    </row>
    <row r="17" spans="1:27" ht="12.75">
      <c r="A17" s="24" t="s">
        <v>44</v>
      </c>
      <c r="B17" s="25"/>
      <c r="C17" s="26">
        <f aca="true" t="shared" si="0" ref="C17:Y17">SUM(C6:C16)</f>
        <v>-117559641</v>
      </c>
      <c r="D17" s="26">
        <f>SUM(D6:D16)</f>
        <v>0</v>
      </c>
      <c r="E17" s="27">
        <f t="shared" si="0"/>
        <v>-170327190</v>
      </c>
      <c r="F17" s="28">
        <f t="shared" si="0"/>
        <v>27779932</v>
      </c>
      <c r="G17" s="28">
        <f t="shared" si="0"/>
        <v>82142448</v>
      </c>
      <c r="H17" s="28">
        <f t="shared" si="0"/>
        <v>-23248759</v>
      </c>
      <c r="I17" s="28">
        <f t="shared" si="0"/>
        <v>192568046</v>
      </c>
      <c r="J17" s="28">
        <f t="shared" si="0"/>
        <v>251461735</v>
      </c>
      <c r="K17" s="28">
        <f t="shared" si="0"/>
        <v>-13977336</v>
      </c>
      <c r="L17" s="28">
        <f t="shared" si="0"/>
        <v>-30591236</v>
      </c>
      <c r="M17" s="28">
        <f t="shared" si="0"/>
        <v>30335349</v>
      </c>
      <c r="N17" s="28">
        <f t="shared" si="0"/>
        <v>-14233223</v>
      </c>
      <c r="O17" s="28">
        <f t="shared" si="0"/>
        <v>-24894034</v>
      </c>
      <c r="P17" s="28">
        <f t="shared" si="0"/>
        <v>-12149906</v>
      </c>
      <c r="Q17" s="28">
        <f t="shared" si="0"/>
        <v>24327942</v>
      </c>
      <c r="R17" s="28">
        <f t="shared" si="0"/>
        <v>-12715998</v>
      </c>
      <c r="S17" s="28">
        <f t="shared" si="0"/>
        <v>-7786865</v>
      </c>
      <c r="T17" s="28">
        <f t="shared" si="0"/>
        <v>-18264275</v>
      </c>
      <c r="U17" s="28">
        <f t="shared" si="0"/>
        <v>-29824636</v>
      </c>
      <c r="V17" s="28">
        <f t="shared" si="0"/>
        <v>-55875776</v>
      </c>
      <c r="W17" s="28">
        <f t="shared" si="0"/>
        <v>168636738</v>
      </c>
      <c r="X17" s="28">
        <f t="shared" si="0"/>
        <v>27779932</v>
      </c>
      <c r="Y17" s="28">
        <f t="shared" si="0"/>
        <v>140856806</v>
      </c>
      <c r="Z17" s="29">
        <f>+IF(X17&lt;&gt;0,+(Y17/X17)*100,0)</f>
        <v>507.0451792322602</v>
      </c>
      <c r="AA17" s="30">
        <f>SUM(AA6:AA16)</f>
        <v>27779932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34877</v>
      </c>
      <c r="D33" s="18"/>
      <c r="E33" s="19">
        <v>-34551</v>
      </c>
      <c r="F33" s="20">
        <v>-34551</v>
      </c>
      <c r="G33" s="20">
        <v>-122</v>
      </c>
      <c r="H33" s="36">
        <v>1722</v>
      </c>
      <c r="I33" s="36">
        <v>35707</v>
      </c>
      <c r="J33" s="36">
        <v>37307</v>
      </c>
      <c r="K33" s="20">
        <v>-38107</v>
      </c>
      <c r="L33" s="20">
        <v>1800</v>
      </c>
      <c r="M33" s="20">
        <v>-1000</v>
      </c>
      <c r="N33" s="20">
        <v>-37307</v>
      </c>
      <c r="O33" s="36">
        <v>1000</v>
      </c>
      <c r="P33" s="36">
        <v>-800</v>
      </c>
      <c r="Q33" s="36"/>
      <c r="R33" s="20">
        <v>200</v>
      </c>
      <c r="S33" s="20">
        <v>-200</v>
      </c>
      <c r="T33" s="20"/>
      <c r="U33" s="20">
        <v>522</v>
      </c>
      <c r="V33" s="36">
        <v>322</v>
      </c>
      <c r="W33" s="36">
        <v>522</v>
      </c>
      <c r="X33" s="36">
        <v>-34551</v>
      </c>
      <c r="Y33" s="20">
        <v>35073</v>
      </c>
      <c r="Z33" s="21">
        <v>-101.51</v>
      </c>
      <c r="AA33" s="22">
        <v>-34551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34877</v>
      </c>
      <c r="D36" s="26">
        <f>SUM(D31:D35)</f>
        <v>0</v>
      </c>
      <c r="E36" s="27">
        <f t="shared" si="2"/>
        <v>-34551</v>
      </c>
      <c r="F36" s="28">
        <f t="shared" si="2"/>
        <v>-34551</v>
      </c>
      <c r="G36" s="28">
        <f t="shared" si="2"/>
        <v>-122</v>
      </c>
      <c r="H36" s="28">
        <f t="shared" si="2"/>
        <v>1722</v>
      </c>
      <c r="I36" s="28">
        <f t="shared" si="2"/>
        <v>35707</v>
      </c>
      <c r="J36" s="28">
        <f t="shared" si="2"/>
        <v>37307</v>
      </c>
      <c r="K36" s="28">
        <f t="shared" si="2"/>
        <v>-38107</v>
      </c>
      <c r="L36" s="28">
        <f t="shared" si="2"/>
        <v>1800</v>
      </c>
      <c r="M36" s="28">
        <f t="shared" si="2"/>
        <v>-1000</v>
      </c>
      <c r="N36" s="28">
        <f t="shared" si="2"/>
        <v>-37307</v>
      </c>
      <c r="O36" s="28">
        <f t="shared" si="2"/>
        <v>1000</v>
      </c>
      <c r="P36" s="28">
        <f t="shared" si="2"/>
        <v>-800</v>
      </c>
      <c r="Q36" s="28">
        <f t="shared" si="2"/>
        <v>0</v>
      </c>
      <c r="R36" s="28">
        <f t="shared" si="2"/>
        <v>200</v>
      </c>
      <c r="S36" s="28">
        <f t="shared" si="2"/>
        <v>-200</v>
      </c>
      <c r="T36" s="28">
        <f t="shared" si="2"/>
        <v>0</v>
      </c>
      <c r="U36" s="28">
        <f t="shared" si="2"/>
        <v>522</v>
      </c>
      <c r="V36" s="28">
        <f t="shared" si="2"/>
        <v>322</v>
      </c>
      <c r="W36" s="28">
        <f t="shared" si="2"/>
        <v>522</v>
      </c>
      <c r="X36" s="28">
        <f t="shared" si="2"/>
        <v>-34551</v>
      </c>
      <c r="Y36" s="28">
        <f t="shared" si="2"/>
        <v>35073</v>
      </c>
      <c r="Z36" s="29">
        <f>+IF(X36&lt;&gt;0,+(Y36/X36)*100,0)</f>
        <v>-101.51081010679866</v>
      </c>
      <c r="AA36" s="30">
        <f>SUM(AA31:AA35)</f>
        <v>-34551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-117524764</v>
      </c>
      <c r="D38" s="32">
        <f>+D17+D27+D36</f>
        <v>0</v>
      </c>
      <c r="E38" s="33">
        <f t="shared" si="3"/>
        <v>-170361741</v>
      </c>
      <c r="F38" s="2">
        <f t="shared" si="3"/>
        <v>27745381</v>
      </c>
      <c r="G38" s="2">
        <f t="shared" si="3"/>
        <v>82142326</v>
      </c>
      <c r="H38" s="2">
        <f t="shared" si="3"/>
        <v>-23247037</v>
      </c>
      <c r="I38" s="2">
        <f t="shared" si="3"/>
        <v>192603753</v>
      </c>
      <c r="J38" s="2">
        <f t="shared" si="3"/>
        <v>251499042</v>
      </c>
      <c r="K38" s="2">
        <f t="shared" si="3"/>
        <v>-14015443</v>
      </c>
      <c r="L38" s="2">
        <f t="shared" si="3"/>
        <v>-30589436</v>
      </c>
      <c r="M38" s="2">
        <f t="shared" si="3"/>
        <v>30334349</v>
      </c>
      <c r="N38" s="2">
        <f t="shared" si="3"/>
        <v>-14270530</v>
      </c>
      <c r="O38" s="2">
        <f t="shared" si="3"/>
        <v>-24893034</v>
      </c>
      <c r="P38" s="2">
        <f t="shared" si="3"/>
        <v>-12150706</v>
      </c>
      <c r="Q38" s="2">
        <f t="shared" si="3"/>
        <v>24327942</v>
      </c>
      <c r="R38" s="2">
        <f t="shared" si="3"/>
        <v>-12715798</v>
      </c>
      <c r="S38" s="2">
        <f t="shared" si="3"/>
        <v>-7787065</v>
      </c>
      <c r="T38" s="2">
        <f t="shared" si="3"/>
        <v>-18264275</v>
      </c>
      <c r="U38" s="2">
        <f t="shared" si="3"/>
        <v>-29824114</v>
      </c>
      <c r="V38" s="2">
        <f t="shared" si="3"/>
        <v>-55875454</v>
      </c>
      <c r="W38" s="2">
        <f t="shared" si="3"/>
        <v>168637260</v>
      </c>
      <c r="X38" s="2">
        <f t="shared" si="3"/>
        <v>27745381</v>
      </c>
      <c r="Y38" s="2">
        <f t="shared" si="3"/>
        <v>140891879</v>
      </c>
      <c r="Z38" s="34">
        <f>+IF(X38&lt;&gt;0,+(Y38/X38)*100,0)</f>
        <v>507.8030069221252</v>
      </c>
      <c r="AA38" s="35">
        <f>+AA17+AA27+AA36</f>
        <v>27745381</v>
      </c>
    </row>
    <row r="39" spans="1:27" ht="12.75">
      <c r="A39" s="23" t="s">
        <v>59</v>
      </c>
      <c r="B39" s="17"/>
      <c r="C39" s="32"/>
      <c r="D39" s="32"/>
      <c r="E39" s="33">
        <v>199972271</v>
      </c>
      <c r="F39" s="2">
        <v>199972271</v>
      </c>
      <c r="G39" s="2"/>
      <c r="H39" s="2">
        <f>+G40+H60</f>
        <v>82142326</v>
      </c>
      <c r="I39" s="2">
        <f>+H40+I60</f>
        <v>58895289</v>
      </c>
      <c r="J39" s="2">
        <f>+G39</f>
        <v>0</v>
      </c>
      <c r="K39" s="2">
        <f>+I40+K60</f>
        <v>251499042</v>
      </c>
      <c r="L39" s="2">
        <f>+K40+L60</f>
        <v>237483599</v>
      </c>
      <c r="M39" s="2">
        <f>+L40+M60</f>
        <v>206894163</v>
      </c>
      <c r="N39" s="2">
        <f>+K39</f>
        <v>251499042</v>
      </c>
      <c r="O39" s="2">
        <f>+M40+O60</f>
        <v>237228512</v>
      </c>
      <c r="P39" s="2">
        <f>+O40+P60</f>
        <v>212335478</v>
      </c>
      <c r="Q39" s="2">
        <f>+P40+Q60</f>
        <v>200184772</v>
      </c>
      <c r="R39" s="2">
        <f>+O39</f>
        <v>237228512</v>
      </c>
      <c r="S39" s="2">
        <f>+Q40+S60</f>
        <v>224512714</v>
      </c>
      <c r="T39" s="2">
        <f>+S40+T60</f>
        <v>216725649</v>
      </c>
      <c r="U39" s="2">
        <f>+T40+U60</f>
        <v>198461374</v>
      </c>
      <c r="V39" s="2">
        <f>+S39</f>
        <v>224512714</v>
      </c>
      <c r="W39" s="2">
        <f>+G39</f>
        <v>0</v>
      </c>
      <c r="X39" s="2">
        <v>16664355</v>
      </c>
      <c r="Y39" s="2">
        <f>+W39-X39</f>
        <v>-16664355</v>
      </c>
      <c r="Z39" s="34">
        <f>+IF(X39&lt;&gt;0,+(Y39/X39)*100,0)</f>
        <v>-100</v>
      </c>
      <c r="AA39" s="35">
        <v>199972271</v>
      </c>
    </row>
    <row r="40" spans="1:27" ht="12.75">
      <c r="A40" s="41" t="s">
        <v>61</v>
      </c>
      <c r="B40" s="42" t="s">
        <v>60</v>
      </c>
      <c r="C40" s="43">
        <f>+C38+C39</f>
        <v>-117524764</v>
      </c>
      <c r="D40" s="43">
        <f aca="true" t="shared" si="4" ref="D40:AA40">+D38+D39</f>
        <v>0</v>
      </c>
      <c r="E40" s="44">
        <f t="shared" si="4"/>
        <v>29610530</v>
      </c>
      <c r="F40" s="45">
        <f t="shared" si="4"/>
        <v>227717652</v>
      </c>
      <c r="G40" s="45">
        <f t="shared" si="4"/>
        <v>82142326</v>
      </c>
      <c r="H40" s="45">
        <f t="shared" si="4"/>
        <v>58895289</v>
      </c>
      <c r="I40" s="45">
        <f t="shared" si="4"/>
        <v>251499042</v>
      </c>
      <c r="J40" s="45">
        <f>+I40</f>
        <v>251499042</v>
      </c>
      <c r="K40" s="45">
        <f t="shared" si="4"/>
        <v>237483599</v>
      </c>
      <c r="L40" s="45">
        <f t="shared" si="4"/>
        <v>206894163</v>
      </c>
      <c r="M40" s="45">
        <f t="shared" si="4"/>
        <v>237228512</v>
      </c>
      <c r="N40" s="45">
        <f>+M40</f>
        <v>237228512</v>
      </c>
      <c r="O40" s="45">
        <f t="shared" si="4"/>
        <v>212335478</v>
      </c>
      <c r="P40" s="45">
        <f t="shared" si="4"/>
        <v>200184772</v>
      </c>
      <c r="Q40" s="45">
        <f t="shared" si="4"/>
        <v>224512714</v>
      </c>
      <c r="R40" s="45">
        <f>+Q40</f>
        <v>224512714</v>
      </c>
      <c r="S40" s="45">
        <f t="shared" si="4"/>
        <v>216725649</v>
      </c>
      <c r="T40" s="45">
        <f t="shared" si="4"/>
        <v>198461374</v>
      </c>
      <c r="U40" s="45">
        <f t="shared" si="4"/>
        <v>168637260</v>
      </c>
      <c r="V40" s="45">
        <f>+U40</f>
        <v>168637260</v>
      </c>
      <c r="W40" s="45">
        <f>+V40</f>
        <v>168637260</v>
      </c>
      <c r="X40" s="45">
        <f t="shared" si="4"/>
        <v>44409736</v>
      </c>
      <c r="Y40" s="45">
        <f t="shared" si="4"/>
        <v>124227524</v>
      </c>
      <c r="Z40" s="46">
        <f>+IF(X40&lt;&gt;0,+(Y40/X40)*100,0)</f>
        <v>279.7303816442413</v>
      </c>
      <c r="AA40" s="47">
        <f t="shared" si="4"/>
        <v>227717652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99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-144047104</v>
      </c>
      <c r="D14" s="18"/>
      <c r="E14" s="19">
        <v>-164844100</v>
      </c>
      <c r="F14" s="20">
        <v>-165536977</v>
      </c>
      <c r="G14" s="20">
        <v>-19159789</v>
      </c>
      <c r="H14" s="20">
        <v>-12609231</v>
      </c>
      <c r="I14" s="20">
        <v>-13904008</v>
      </c>
      <c r="J14" s="20">
        <v>-45673028</v>
      </c>
      <c r="K14" s="20">
        <v>-13561281</v>
      </c>
      <c r="L14" s="20">
        <v>-16523903</v>
      </c>
      <c r="M14" s="20">
        <v>-19411335</v>
      </c>
      <c r="N14" s="20">
        <v>-49496519</v>
      </c>
      <c r="O14" s="20">
        <v>-13884872</v>
      </c>
      <c r="P14" s="20">
        <v>-18390459</v>
      </c>
      <c r="Q14" s="20">
        <v>-18099762</v>
      </c>
      <c r="R14" s="20">
        <v>-50375093</v>
      </c>
      <c r="S14" s="20">
        <v>-13473496</v>
      </c>
      <c r="T14" s="20">
        <v>-7683360</v>
      </c>
      <c r="U14" s="20">
        <v>-13968425</v>
      </c>
      <c r="V14" s="20">
        <v>-35125281</v>
      </c>
      <c r="W14" s="20">
        <v>-180669921</v>
      </c>
      <c r="X14" s="20">
        <v>-165536977</v>
      </c>
      <c r="Y14" s="20">
        <v>-15132944</v>
      </c>
      <c r="Z14" s="21">
        <v>9.14</v>
      </c>
      <c r="AA14" s="22">
        <v>-165536977</v>
      </c>
    </row>
    <row r="15" spans="1:27" ht="12.75">
      <c r="A15" s="23" t="s">
        <v>42</v>
      </c>
      <c r="B15" s="17"/>
      <c r="C15" s="18">
        <v>-1175999</v>
      </c>
      <c r="D15" s="18"/>
      <c r="E15" s="19">
        <v>-600000</v>
      </c>
      <c r="F15" s="20">
        <v>-760000</v>
      </c>
      <c r="G15" s="20">
        <v>-98</v>
      </c>
      <c r="H15" s="20">
        <v>-1074</v>
      </c>
      <c r="I15" s="20">
        <v>-273</v>
      </c>
      <c r="J15" s="20">
        <v>-1445</v>
      </c>
      <c r="K15" s="20">
        <v>-2619</v>
      </c>
      <c r="L15" s="20">
        <v>-80</v>
      </c>
      <c r="M15" s="20">
        <v>-136223</v>
      </c>
      <c r="N15" s="20">
        <v>-138922</v>
      </c>
      <c r="O15" s="20">
        <v>-2134</v>
      </c>
      <c r="P15" s="20">
        <v>-1151</v>
      </c>
      <c r="Q15" s="20">
        <v>-185</v>
      </c>
      <c r="R15" s="20">
        <v>-3470</v>
      </c>
      <c r="S15" s="20">
        <v>-489</v>
      </c>
      <c r="T15" s="20">
        <v>-1891</v>
      </c>
      <c r="U15" s="20">
        <v>-100929</v>
      </c>
      <c r="V15" s="20">
        <v>-103309</v>
      </c>
      <c r="W15" s="20">
        <v>-247146</v>
      </c>
      <c r="X15" s="20">
        <v>-760000</v>
      </c>
      <c r="Y15" s="20">
        <v>512854</v>
      </c>
      <c r="Z15" s="21">
        <v>-67.48</v>
      </c>
      <c r="AA15" s="22">
        <v>-760000</v>
      </c>
    </row>
    <row r="16" spans="1:27" ht="12.75">
      <c r="A16" s="23" t="s">
        <v>43</v>
      </c>
      <c r="B16" s="17" t="s">
        <v>6</v>
      </c>
      <c r="C16" s="18">
        <v>-562088</v>
      </c>
      <c r="D16" s="18"/>
      <c r="E16" s="19">
        <v>-610000</v>
      </c>
      <c r="F16" s="20">
        <v>-610100</v>
      </c>
      <c r="G16" s="20">
        <v>-55350</v>
      </c>
      <c r="H16" s="20">
        <v>-127000</v>
      </c>
      <c r="I16" s="20">
        <v>-61550</v>
      </c>
      <c r="J16" s="20">
        <v>-243900</v>
      </c>
      <c r="K16" s="20">
        <v>-43500</v>
      </c>
      <c r="L16" s="20">
        <v>-57000</v>
      </c>
      <c r="M16" s="20">
        <v>-31700</v>
      </c>
      <c r="N16" s="20">
        <v>-132200</v>
      </c>
      <c r="O16" s="20">
        <v>-32357</v>
      </c>
      <c r="P16" s="20">
        <v>-21300</v>
      </c>
      <c r="Q16" s="20">
        <v>-42275</v>
      </c>
      <c r="R16" s="20">
        <v>-95932</v>
      </c>
      <c r="S16" s="20">
        <v>6300</v>
      </c>
      <c r="T16" s="20"/>
      <c r="U16" s="20">
        <v>-1000</v>
      </c>
      <c r="V16" s="20">
        <v>5300</v>
      </c>
      <c r="W16" s="20">
        <v>-466732</v>
      </c>
      <c r="X16" s="20">
        <v>-610100</v>
      </c>
      <c r="Y16" s="20">
        <v>143368</v>
      </c>
      <c r="Z16" s="21">
        <v>-23.5</v>
      </c>
      <c r="AA16" s="22">
        <v>-610100</v>
      </c>
    </row>
    <row r="17" spans="1:27" ht="12.75">
      <c r="A17" s="24" t="s">
        <v>44</v>
      </c>
      <c r="B17" s="25"/>
      <c r="C17" s="26">
        <f aca="true" t="shared" si="0" ref="C17:Y17">SUM(C6:C16)</f>
        <v>-145785191</v>
      </c>
      <c r="D17" s="26">
        <f>SUM(D6:D16)</f>
        <v>0</v>
      </c>
      <c r="E17" s="27">
        <f t="shared" si="0"/>
        <v>-166054100</v>
      </c>
      <c r="F17" s="28">
        <f t="shared" si="0"/>
        <v>-166907077</v>
      </c>
      <c r="G17" s="28">
        <f t="shared" si="0"/>
        <v>-19215237</v>
      </c>
      <c r="H17" s="28">
        <f t="shared" si="0"/>
        <v>-12737305</v>
      </c>
      <c r="I17" s="28">
        <f t="shared" si="0"/>
        <v>-13965831</v>
      </c>
      <c r="J17" s="28">
        <f t="shared" si="0"/>
        <v>-45918373</v>
      </c>
      <c r="K17" s="28">
        <f t="shared" si="0"/>
        <v>-13607400</v>
      </c>
      <c r="L17" s="28">
        <f t="shared" si="0"/>
        <v>-16580983</v>
      </c>
      <c r="M17" s="28">
        <f t="shared" si="0"/>
        <v>-19579258</v>
      </c>
      <c r="N17" s="28">
        <f t="shared" si="0"/>
        <v>-49767641</v>
      </c>
      <c r="O17" s="28">
        <f t="shared" si="0"/>
        <v>-13919363</v>
      </c>
      <c r="P17" s="28">
        <f t="shared" si="0"/>
        <v>-18412910</v>
      </c>
      <c r="Q17" s="28">
        <f t="shared" si="0"/>
        <v>-18142222</v>
      </c>
      <c r="R17" s="28">
        <f t="shared" si="0"/>
        <v>-50474495</v>
      </c>
      <c r="S17" s="28">
        <f t="shared" si="0"/>
        <v>-13467685</v>
      </c>
      <c r="T17" s="28">
        <f t="shared" si="0"/>
        <v>-7685251</v>
      </c>
      <c r="U17" s="28">
        <f t="shared" si="0"/>
        <v>-14070354</v>
      </c>
      <c r="V17" s="28">
        <f t="shared" si="0"/>
        <v>-35223290</v>
      </c>
      <c r="W17" s="28">
        <f t="shared" si="0"/>
        <v>-181383799</v>
      </c>
      <c r="X17" s="28">
        <f t="shared" si="0"/>
        <v>-166907077</v>
      </c>
      <c r="Y17" s="28">
        <f t="shared" si="0"/>
        <v>-14476722</v>
      </c>
      <c r="Z17" s="29">
        <f>+IF(X17&lt;&gt;0,+(Y17/X17)*100,0)</f>
        <v>8.67352197414613</v>
      </c>
      <c r="AA17" s="30">
        <f>SUM(AA6:AA16)</f>
        <v>-166907077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12539</v>
      </c>
      <c r="D33" s="18"/>
      <c r="E33" s="19">
        <v>-20180</v>
      </c>
      <c r="F33" s="20">
        <v>-20180</v>
      </c>
      <c r="G33" s="20">
        <v>3043</v>
      </c>
      <c r="H33" s="36">
        <v>-3315</v>
      </c>
      <c r="I33" s="36">
        <v>1576</v>
      </c>
      <c r="J33" s="36">
        <v>1304</v>
      </c>
      <c r="K33" s="20">
        <v>-3361</v>
      </c>
      <c r="L33" s="20">
        <v>3535</v>
      </c>
      <c r="M33" s="20">
        <v>-782</v>
      </c>
      <c r="N33" s="20">
        <v>-608</v>
      </c>
      <c r="O33" s="36">
        <v>-2176</v>
      </c>
      <c r="P33" s="36">
        <v>1997</v>
      </c>
      <c r="Q33" s="36">
        <v>-14</v>
      </c>
      <c r="R33" s="20">
        <v>-193</v>
      </c>
      <c r="S33" s="20">
        <v>-503</v>
      </c>
      <c r="T33" s="20"/>
      <c r="U33" s="20">
        <v>1000</v>
      </c>
      <c r="V33" s="36">
        <v>497</v>
      </c>
      <c r="W33" s="36">
        <v>1000</v>
      </c>
      <c r="X33" s="36">
        <v>-20180</v>
      </c>
      <c r="Y33" s="20">
        <v>21180</v>
      </c>
      <c r="Z33" s="21">
        <v>-104.96</v>
      </c>
      <c r="AA33" s="22">
        <v>-20180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12539</v>
      </c>
      <c r="D36" s="26">
        <f>SUM(D31:D35)</f>
        <v>0</v>
      </c>
      <c r="E36" s="27">
        <f t="shared" si="2"/>
        <v>-20180</v>
      </c>
      <c r="F36" s="28">
        <f t="shared" si="2"/>
        <v>-20180</v>
      </c>
      <c r="G36" s="28">
        <f t="shared" si="2"/>
        <v>3043</v>
      </c>
      <c r="H36" s="28">
        <f t="shared" si="2"/>
        <v>-3315</v>
      </c>
      <c r="I36" s="28">
        <f t="shared" si="2"/>
        <v>1576</v>
      </c>
      <c r="J36" s="28">
        <f t="shared" si="2"/>
        <v>1304</v>
      </c>
      <c r="K36" s="28">
        <f t="shared" si="2"/>
        <v>-3361</v>
      </c>
      <c r="L36" s="28">
        <f t="shared" si="2"/>
        <v>3535</v>
      </c>
      <c r="M36" s="28">
        <f t="shared" si="2"/>
        <v>-782</v>
      </c>
      <c r="N36" s="28">
        <f t="shared" si="2"/>
        <v>-608</v>
      </c>
      <c r="O36" s="28">
        <f t="shared" si="2"/>
        <v>-2176</v>
      </c>
      <c r="P36" s="28">
        <f t="shared" si="2"/>
        <v>1997</v>
      </c>
      <c r="Q36" s="28">
        <f t="shared" si="2"/>
        <v>-14</v>
      </c>
      <c r="R36" s="28">
        <f t="shared" si="2"/>
        <v>-193</v>
      </c>
      <c r="S36" s="28">
        <f t="shared" si="2"/>
        <v>-503</v>
      </c>
      <c r="T36" s="28">
        <f t="shared" si="2"/>
        <v>0</v>
      </c>
      <c r="U36" s="28">
        <f t="shared" si="2"/>
        <v>1000</v>
      </c>
      <c r="V36" s="28">
        <f t="shared" si="2"/>
        <v>497</v>
      </c>
      <c r="W36" s="28">
        <f t="shared" si="2"/>
        <v>1000</v>
      </c>
      <c r="X36" s="28">
        <f t="shared" si="2"/>
        <v>-20180</v>
      </c>
      <c r="Y36" s="28">
        <f t="shared" si="2"/>
        <v>21180</v>
      </c>
      <c r="Z36" s="29">
        <f>+IF(X36&lt;&gt;0,+(Y36/X36)*100,0)</f>
        <v>-104.95540138751238</v>
      </c>
      <c r="AA36" s="30">
        <f>SUM(AA31:AA35)</f>
        <v>-20180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-145772652</v>
      </c>
      <c r="D38" s="32">
        <f>+D17+D27+D36</f>
        <v>0</v>
      </c>
      <c r="E38" s="33">
        <f t="shared" si="3"/>
        <v>-166074280</v>
      </c>
      <c r="F38" s="2">
        <f t="shared" si="3"/>
        <v>-166927257</v>
      </c>
      <c r="G38" s="2">
        <f t="shared" si="3"/>
        <v>-19212194</v>
      </c>
      <c r="H38" s="2">
        <f t="shared" si="3"/>
        <v>-12740620</v>
      </c>
      <c r="I38" s="2">
        <f t="shared" si="3"/>
        <v>-13964255</v>
      </c>
      <c r="J38" s="2">
        <f t="shared" si="3"/>
        <v>-45917069</v>
      </c>
      <c r="K38" s="2">
        <f t="shared" si="3"/>
        <v>-13610761</v>
      </c>
      <c r="L38" s="2">
        <f t="shared" si="3"/>
        <v>-16577448</v>
      </c>
      <c r="M38" s="2">
        <f t="shared" si="3"/>
        <v>-19580040</v>
      </c>
      <c r="N38" s="2">
        <f t="shared" si="3"/>
        <v>-49768249</v>
      </c>
      <c r="O38" s="2">
        <f t="shared" si="3"/>
        <v>-13921539</v>
      </c>
      <c r="P38" s="2">
        <f t="shared" si="3"/>
        <v>-18410913</v>
      </c>
      <c r="Q38" s="2">
        <f t="shared" si="3"/>
        <v>-18142236</v>
      </c>
      <c r="R38" s="2">
        <f t="shared" si="3"/>
        <v>-50474688</v>
      </c>
      <c r="S38" s="2">
        <f t="shared" si="3"/>
        <v>-13468188</v>
      </c>
      <c r="T38" s="2">
        <f t="shared" si="3"/>
        <v>-7685251</v>
      </c>
      <c r="U38" s="2">
        <f t="shared" si="3"/>
        <v>-14069354</v>
      </c>
      <c r="V38" s="2">
        <f t="shared" si="3"/>
        <v>-35222793</v>
      </c>
      <c r="W38" s="2">
        <f t="shared" si="3"/>
        <v>-181382799</v>
      </c>
      <c r="X38" s="2">
        <f t="shared" si="3"/>
        <v>-166927257</v>
      </c>
      <c r="Y38" s="2">
        <f t="shared" si="3"/>
        <v>-14455542</v>
      </c>
      <c r="Z38" s="34">
        <f>+IF(X38&lt;&gt;0,+(Y38/X38)*100,0)</f>
        <v>8.659785262031832</v>
      </c>
      <c r="AA38" s="35">
        <f>+AA17+AA27+AA36</f>
        <v>-166927257</v>
      </c>
    </row>
    <row r="39" spans="1:27" ht="12.75">
      <c r="A39" s="23" t="s">
        <v>59</v>
      </c>
      <c r="B39" s="17"/>
      <c r="C39" s="32"/>
      <c r="D39" s="32"/>
      <c r="E39" s="33">
        <v>4581000</v>
      </c>
      <c r="F39" s="2">
        <v>5221196</v>
      </c>
      <c r="G39" s="2"/>
      <c r="H39" s="2">
        <f>+G40+H60</f>
        <v>-19212194</v>
      </c>
      <c r="I39" s="2">
        <f>+H40+I60</f>
        <v>-31952814</v>
      </c>
      <c r="J39" s="2">
        <f>+G39</f>
        <v>0</v>
      </c>
      <c r="K39" s="2">
        <f>+I40+K60</f>
        <v>-45917069</v>
      </c>
      <c r="L39" s="2">
        <f>+K40+L60</f>
        <v>-59527830</v>
      </c>
      <c r="M39" s="2">
        <f>+L40+M60</f>
        <v>-76105278</v>
      </c>
      <c r="N39" s="2">
        <f>+K39</f>
        <v>-45917069</v>
      </c>
      <c r="O39" s="2">
        <f>+M40+O60</f>
        <v>-95685318</v>
      </c>
      <c r="P39" s="2">
        <f>+O40+P60</f>
        <v>-109606857</v>
      </c>
      <c r="Q39" s="2">
        <f>+P40+Q60</f>
        <v>-128017770</v>
      </c>
      <c r="R39" s="2">
        <f>+O39</f>
        <v>-95685318</v>
      </c>
      <c r="S39" s="2">
        <f>+Q40+S60</f>
        <v>-146160006</v>
      </c>
      <c r="T39" s="2">
        <f>+S40+T60</f>
        <v>-159628194</v>
      </c>
      <c r="U39" s="2">
        <f>+T40+U60</f>
        <v>-167313445</v>
      </c>
      <c r="V39" s="2">
        <f>+S39</f>
        <v>-146160006</v>
      </c>
      <c r="W39" s="2">
        <f>+G39</f>
        <v>0</v>
      </c>
      <c r="X39" s="2">
        <v>435100</v>
      </c>
      <c r="Y39" s="2">
        <f>+W39-X39</f>
        <v>-435100</v>
      </c>
      <c r="Z39" s="34">
        <f>+IF(X39&lt;&gt;0,+(Y39/X39)*100,0)</f>
        <v>-100</v>
      </c>
      <c r="AA39" s="35">
        <v>5221196</v>
      </c>
    </row>
    <row r="40" spans="1:27" ht="12.75">
      <c r="A40" s="41" t="s">
        <v>61</v>
      </c>
      <c r="B40" s="42" t="s">
        <v>60</v>
      </c>
      <c r="C40" s="43">
        <f>+C38+C39</f>
        <v>-145772652</v>
      </c>
      <c r="D40" s="43">
        <f aca="true" t="shared" si="4" ref="D40:AA40">+D38+D39</f>
        <v>0</v>
      </c>
      <c r="E40" s="44">
        <f t="shared" si="4"/>
        <v>-161493280</v>
      </c>
      <c r="F40" s="45">
        <f t="shared" si="4"/>
        <v>-161706061</v>
      </c>
      <c r="G40" s="45">
        <f t="shared" si="4"/>
        <v>-19212194</v>
      </c>
      <c r="H40" s="45">
        <f t="shared" si="4"/>
        <v>-31952814</v>
      </c>
      <c r="I40" s="45">
        <f t="shared" si="4"/>
        <v>-45917069</v>
      </c>
      <c r="J40" s="45">
        <f>+I40</f>
        <v>-45917069</v>
      </c>
      <c r="K40" s="45">
        <f t="shared" si="4"/>
        <v>-59527830</v>
      </c>
      <c r="L40" s="45">
        <f t="shared" si="4"/>
        <v>-76105278</v>
      </c>
      <c r="M40" s="45">
        <f t="shared" si="4"/>
        <v>-95685318</v>
      </c>
      <c r="N40" s="45">
        <f>+M40</f>
        <v>-95685318</v>
      </c>
      <c r="O40" s="45">
        <f t="shared" si="4"/>
        <v>-109606857</v>
      </c>
      <c r="P40" s="45">
        <f t="shared" si="4"/>
        <v>-128017770</v>
      </c>
      <c r="Q40" s="45">
        <f t="shared" si="4"/>
        <v>-146160006</v>
      </c>
      <c r="R40" s="45">
        <f>+Q40</f>
        <v>-146160006</v>
      </c>
      <c r="S40" s="45">
        <f t="shared" si="4"/>
        <v>-159628194</v>
      </c>
      <c r="T40" s="45">
        <f t="shared" si="4"/>
        <v>-167313445</v>
      </c>
      <c r="U40" s="45">
        <f t="shared" si="4"/>
        <v>-181382799</v>
      </c>
      <c r="V40" s="45">
        <f>+U40</f>
        <v>-181382799</v>
      </c>
      <c r="W40" s="45">
        <f>+V40</f>
        <v>-181382799</v>
      </c>
      <c r="X40" s="45">
        <f t="shared" si="4"/>
        <v>-166492157</v>
      </c>
      <c r="Y40" s="45">
        <f t="shared" si="4"/>
        <v>-14890642</v>
      </c>
      <c r="Z40" s="46">
        <f>+IF(X40&lt;&gt;0,+(Y40/X40)*100,0)</f>
        <v>8.943749824804058</v>
      </c>
      <c r="AA40" s="47">
        <f t="shared" si="4"/>
        <v>-161706061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100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30720684</v>
      </c>
      <c r="D6" s="18"/>
      <c r="E6" s="19">
        <v>567236640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>
        <v>137637</v>
      </c>
      <c r="V6" s="20">
        <v>137637</v>
      </c>
      <c r="W6" s="20">
        <v>137637</v>
      </c>
      <c r="X6" s="20"/>
      <c r="Y6" s="20">
        <v>137637</v>
      </c>
      <c r="Z6" s="21"/>
      <c r="AA6" s="22"/>
    </row>
    <row r="7" spans="1:27" ht="12.75">
      <c r="A7" s="23" t="s">
        <v>34</v>
      </c>
      <c r="B7" s="17"/>
      <c r="C7" s="18"/>
      <c r="D7" s="18"/>
      <c r="E7" s="19">
        <v>2124083424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>
        <v>60375416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>
        <v>390676000</v>
      </c>
      <c r="F9" s="20"/>
      <c r="G9" s="20"/>
      <c r="H9" s="20"/>
      <c r="I9" s="20">
        <v>-29950</v>
      </c>
      <c r="J9" s="20">
        <v>-29950</v>
      </c>
      <c r="K9" s="20"/>
      <c r="L9" s="20"/>
      <c r="M9" s="20"/>
      <c r="N9" s="20"/>
      <c r="O9" s="20"/>
      <c r="P9" s="20">
        <v>-41000</v>
      </c>
      <c r="Q9" s="20"/>
      <c r="R9" s="20">
        <v>-41000</v>
      </c>
      <c r="S9" s="20"/>
      <c r="T9" s="20"/>
      <c r="U9" s="20">
        <v>-31450</v>
      </c>
      <c r="V9" s="20">
        <v>-31450</v>
      </c>
      <c r="W9" s="20">
        <v>-102400</v>
      </c>
      <c r="X9" s="20"/>
      <c r="Y9" s="20">
        <v>-102400</v>
      </c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>
        <v>191232000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>
        <v>58000000</v>
      </c>
      <c r="F11" s="20"/>
      <c r="G11" s="20"/>
      <c r="H11" s="20"/>
      <c r="I11" s="20"/>
      <c r="J11" s="20"/>
      <c r="K11" s="20"/>
      <c r="L11" s="20">
        <v>110599</v>
      </c>
      <c r="M11" s="20">
        <v>145033</v>
      </c>
      <c r="N11" s="20">
        <v>255632</v>
      </c>
      <c r="O11" s="20">
        <v>79969</v>
      </c>
      <c r="P11" s="20">
        <v>-259819</v>
      </c>
      <c r="Q11" s="20"/>
      <c r="R11" s="20">
        <v>-179850</v>
      </c>
      <c r="S11" s="20">
        <v>255985</v>
      </c>
      <c r="T11" s="20">
        <v>-331767</v>
      </c>
      <c r="U11" s="20"/>
      <c r="V11" s="20">
        <v>-75782</v>
      </c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-2491376790</v>
      </c>
      <c r="D14" s="18"/>
      <c r="E14" s="19">
        <v>-2711328400</v>
      </c>
      <c r="F14" s="20">
        <v>-2770086700</v>
      </c>
      <c r="G14" s="20">
        <v>-76472760</v>
      </c>
      <c r="H14" s="20">
        <v>-242476634</v>
      </c>
      <c r="I14" s="20">
        <v>-338137195</v>
      </c>
      <c r="J14" s="20">
        <v>-657086589</v>
      </c>
      <c r="K14" s="20">
        <v>-140291875</v>
      </c>
      <c r="L14" s="20">
        <v>-208985920</v>
      </c>
      <c r="M14" s="20">
        <v>-299423481</v>
      </c>
      <c r="N14" s="20">
        <v>-648701276</v>
      </c>
      <c r="O14" s="20">
        <v>-93707312</v>
      </c>
      <c r="P14" s="20">
        <v>-248266380</v>
      </c>
      <c r="Q14" s="20">
        <v>-203154916</v>
      </c>
      <c r="R14" s="20">
        <v>-545128608</v>
      </c>
      <c r="S14" s="20">
        <v>-175916687</v>
      </c>
      <c r="T14" s="20">
        <v>-165756521</v>
      </c>
      <c r="U14" s="20">
        <v>-282525756</v>
      </c>
      <c r="V14" s="20">
        <v>-624198964</v>
      </c>
      <c r="W14" s="20">
        <v>-2475115437</v>
      </c>
      <c r="X14" s="20">
        <v>-2770086835</v>
      </c>
      <c r="Y14" s="20">
        <v>294971398</v>
      </c>
      <c r="Z14" s="21">
        <v>-10.65</v>
      </c>
      <c r="AA14" s="22">
        <v>-2770086700</v>
      </c>
    </row>
    <row r="15" spans="1:27" ht="12.75">
      <c r="A15" s="23" t="s">
        <v>42</v>
      </c>
      <c r="B15" s="17"/>
      <c r="C15" s="18">
        <v>-51286013</v>
      </c>
      <c r="D15" s="18"/>
      <c r="E15" s="19">
        <v>-70845700</v>
      </c>
      <c r="F15" s="20">
        <v>-67458000</v>
      </c>
      <c r="G15" s="20">
        <v>-5903810</v>
      </c>
      <c r="H15" s="20"/>
      <c r="I15" s="20"/>
      <c r="J15" s="20">
        <v>-5903810</v>
      </c>
      <c r="K15" s="20"/>
      <c r="L15" s="20"/>
      <c r="M15" s="20">
        <v>-29519040</v>
      </c>
      <c r="N15" s="20">
        <v>-29519040</v>
      </c>
      <c r="O15" s="20">
        <v>-5339195</v>
      </c>
      <c r="P15" s="20">
        <v>-5339195</v>
      </c>
      <c r="Q15" s="20">
        <v>-5339195</v>
      </c>
      <c r="R15" s="20">
        <v>-16017585</v>
      </c>
      <c r="S15" s="20">
        <v>-5339195</v>
      </c>
      <c r="T15" s="20">
        <v>-5339195</v>
      </c>
      <c r="U15" s="20">
        <v>780353</v>
      </c>
      <c r="V15" s="20">
        <v>-9898037</v>
      </c>
      <c r="W15" s="20">
        <v>-61338472</v>
      </c>
      <c r="X15" s="20">
        <v>-67458000</v>
      </c>
      <c r="Y15" s="20">
        <v>6119528</v>
      </c>
      <c r="Z15" s="21">
        <v>-9.07</v>
      </c>
      <c r="AA15" s="22">
        <v>-67458000</v>
      </c>
    </row>
    <row r="16" spans="1:27" ht="12.75">
      <c r="A16" s="23" t="s">
        <v>43</v>
      </c>
      <c r="B16" s="17" t="s">
        <v>6</v>
      </c>
      <c r="C16" s="18">
        <v>-15781690</v>
      </c>
      <c r="D16" s="18"/>
      <c r="E16" s="19">
        <v>-12087300</v>
      </c>
      <c r="F16" s="20">
        <v>-15855500</v>
      </c>
      <c r="G16" s="20">
        <v>-1708943</v>
      </c>
      <c r="H16" s="20">
        <v>-4041636</v>
      </c>
      <c r="I16" s="20">
        <v>-1667500</v>
      </c>
      <c r="J16" s="20">
        <v>-7418079</v>
      </c>
      <c r="K16" s="20">
        <v>-208013</v>
      </c>
      <c r="L16" s="20">
        <v>-235250</v>
      </c>
      <c r="M16" s="20">
        <v>-1699835</v>
      </c>
      <c r="N16" s="20">
        <v>-2143098</v>
      </c>
      <c r="O16" s="20">
        <v>377019</v>
      </c>
      <c r="P16" s="20">
        <v>-1261712</v>
      </c>
      <c r="Q16" s="20">
        <v>-244316</v>
      </c>
      <c r="R16" s="20">
        <v>-1129009</v>
      </c>
      <c r="S16" s="20"/>
      <c r="T16" s="20">
        <v>-2028498</v>
      </c>
      <c r="U16" s="20">
        <v>-163720</v>
      </c>
      <c r="V16" s="20">
        <v>-2192218</v>
      </c>
      <c r="W16" s="20">
        <v>-12882404</v>
      </c>
      <c r="X16" s="20">
        <v>-15855501</v>
      </c>
      <c r="Y16" s="20">
        <v>2973097</v>
      </c>
      <c r="Z16" s="21">
        <v>-18.75</v>
      </c>
      <c r="AA16" s="22">
        <v>-15855500</v>
      </c>
    </row>
    <row r="17" spans="1:27" ht="12.75">
      <c r="A17" s="24" t="s">
        <v>44</v>
      </c>
      <c r="B17" s="25"/>
      <c r="C17" s="26">
        <f aca="true" t="shared" si="0" ref="C17:Y17">SUM(C6:C16)</f>
        <v>-2527723809</v>
      </c>
      <c r="D17" s="26">
        <f>SUM(D6:D16)</f>
        <v>0</v>
      </c>
      <c r="E17" s="27">
        <f t="shared" si="0"/>
        <v>597342080</v>
      </c>
      <c r="F17" s="28">
        <f t="shared" si="0"/>
        <v>-2853400200</v>
      </c>
      <c r="G17" s="28">
        <f t="shared" si="0"/>
        <v>-84085513</v>
      </c>
      <c r="H17" s="28">
        <f t="shared" si="0"/>
        <v>-246518270</v>
      </c>
      <c r="I17" s="28">
        <f t="shared" si="0"/>
        <v>-339834645</v>
      </c>
      <c r="J17" s="28">
        <f t="shared" si="0"/>
        <v>-670438428</v>
      </c>
      <c r="K17" s="28">
        <f t="shared" si="0"/>
        <v>-140499888</v>
      </c>
      <c r="L17" s="28">
        <f t="shared" si="0"/>
        <v>-209110571</v>
      </c>
      <c r="M17" s="28">
        <f t="shared" si="0"/>
        <v>-330497323</v>
      </c>
      <c r="N17" s="28">
        <f t="shared" si="0"/>
        <v>-680107782</v>
      </c>
      <c r="O17" s="28">
        <f t="shared" si="0"/>
        <v>-98589519</v>
      </c>
      <c r="P17" s="28">
        <f t="shared" si="0"/>
        <v>-255168106</v>
      </c>
      <c r="Q17" s="28">
        <f t="shared" si="0"/>
        <v>-208738427</v>
      </c>
      <c r="R17" s="28">
        <f t="shared" si="0"/>
        <v>-562496052</v>
      </c>
      <c r="S17" s="28">
        <f t="shared" si="0"/>
        <v>-180999897</v>
      </c>
      <c r="T17" s="28">
        <f t="shared" si="0"/>
        <v>-173455981</v>
      </c>
      <c r="U17" s="28">
        <f t="shared" si="0"/>
        <v>-281802936</v>
      </c>
      <c r="V17" s="28">
        <f t="shared" si="0"/>
        <v>-636258814</v>
      </c>
      <c r="W17" s="28">
        <f t="shared" si="0"/>
        <v>-2549301076</v>
      </c>
      <c r="X17" s="28">
        <f t="shared" si="0"/>
        <v>-2853400336</v>
      </c>
      <c r="Y17" s="28">
        <f t="shared" si="0"/>
        <v>304099260</v>
      </c>
      <c r="Z17" s="29">
        <f>+IF(X17&lt;&gt;0,+(Y17/X17)*100,0)</f>
        <v>-10.657434085337544</v>
      </c>
      <c r="AA17" s="30">
        <f>SUM(AA6:AA16)</f>
        <v>-2853400200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>
        <v>-23513</v>
      </c>
      <c r="F23" s="20">
        <v>-23513</v>
      </c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>
        <v>-23513</v>
      </c>
    </row>
    <row r="24" spans="1:27" ht="12.75">
      <c r="A24" s="23" t="s">
        <v>49</v>
      </c>
      <c r="B24" s="17"/>
      <c r="C24" s="18"/>
      <c r="D24" s="18"/>
      <c r="E24" s="19"/>
      <c r="F24" s="20"/>
      <c r="G24" s="20">
        <v>-367191186</v>
      </c>
      <c r="H24" s="20">
        <v>726630473</v>
      </c>
      <c r="I24" s="20">
        <v>-358827602</v>
      </c>
      <c r="J24" s="20">
        <v>611685</v>
      </c>
      <c r="K24" s="20">
        <v>-862860</v>
      </c>
      <c r="L24" s="20">
        <v>424852</v>
      </c>
      <c r="M24" s="20">
        <v>259962008</v>
      </c>
      <c r="N24" s="20">
        <v>259524000</v>
      </c>
      <c r="O24" s="20">
        <v>-527067287</v>
      </c>
      <c r="P24" s="20">
        <v>274137994</v>
      </c>
      <c r="Q24" s="20">
        <v>-6639785</v>
      </c>
      <c r="R24" s="20">
        <v>-259569078</v>
      </c>
      <c r="S24" s="20">
        <v>-427947</v>
      </c>
      <c r="T24" s="20">
        <v>53467</v>
      </c>
      <c r="U24" s="20">
        <v>-2491615</v>
      </c>
      <c r="V24" s="20">
        <v>-2866095</v>
      </c>
      <c r="W24" s="20">
        <v>-2299488</v>
      </c>
      <c r="X24" s="20"/>
      <c r="Y24" s="20">
        <v>-2299488</v>
      </c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>
        <v>-597533000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-597556513</v>
      </c>
      <c r="F27" s="28">
        <f t="shared" si="1"/>
        <v>-23513</v>
      </c>
      <c r="G27" s="28">
        <f t="shared" si="1"/>
        <v>-367191186</v>
      </c>
      <c r="H27" s="28">
        <f t="shared" si="1"/>
        <v>726630473</v>
      </c>
      <c r="I27" s="28">
        <f t="shared" si="1"/>
        <v>-358827602</v>
      </c>
      <c r="J27" s="28">
        <f t="shared" si="1"/>
        <v>611685</v>
      </c>
      <c r="K27" s="28">
        <f t="shared" si="1"/>
        <v>-862860</v>
      </c>
      <c r="L27" s="28">
        <f t="shared" si="1"/>
        <v>424852</v>
      </c>
      <c r="M27" s="28">
        <f t="shared" si="1"/>
        <v>259962008</v>
      </c>
      <c r="N27" s="28">
        <f t="shared" si="1"/>
        <v>259524000</v>
      </c>
      <c r="O27" s="28">
        <f t="shared" si="1"/>
        <v>-527067287</v>
      </c>
      <c r="P27" s="28">
        <f t="shared" si="1"/>
        <v>274137994</v>
      </c>
      <c r="Q27" s="28">
        <f t="shared" si="1"/>
        <v>-6639785</v>
      </c>
      <c r="R27" s="28">
        <f t="shared" si="1"/>
        <v>-259569078</v>
      </c>
      <c r="S27" s="28">
        <f t="shared" si="1"/>
        <v>-427947</v>
      </c>
      <c r="T27" s="28">
        <f t="shared" si="1"/>
        <v>53467</v>
      </c>
      <c r="U27" s="28">
        <f t="shared" si="1"/>
        <v>-2491615</v>
      </c>
      <c r="V27" s="28">
        <f t="shared" si="1"/>
        <v>-2866095</v>
      </c>
      <c r="W27" s="28">
        <f t="shared" si="1"/>
        <v>-2299488</v>
      </c>
      <c r="X27" s="28">
        <f t="shared" si="1"/>
        <v>0</v>
      </c>
      <c r="Y27" s="28">
        <f t="shared" si="1"/>
        <v>-2299488</v>
      </c>
      <c r="Z27" s="29">
        <f>+IF(X27&lt;&gt;0,+(Y27/X27)*100,0)</f>
        <v>0</v>
      </c>
      <c r="AA27" s="30">
        <f>SUM(AA21:AA26)</f>
        <v>-23513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12183573</v>
      </c>
      <c r="D33" s="18"/>
      <c r="E33" s="19">
        <v>-21394082</v>
      </c>
      <c r="F33" s="20">
        <v>-21394082</v>
      </c>
      <c r="G33" s="20">
        <v>-664381</v>
      </c>
      <c r="H33" s="36">
        <v>1216608</v>
      </c>
      <c r="I33" s="36">
        <v>-11297722</v>
      </c>
      <c r="J33" s="36">
        <v>-10745495</v>
      </c>
      <c r="K33" s="20">
        <v>11213674</v>
      </c>
      <c r="L33" s="20">
        <v>228467</v>
      </c>
      <c r="M33" s="20">
        <v>-554056</v>
      </c>
      <c r="N33" s="20">
        <v>10888085</v>
      </c>
      <c r="O33" s="36">
        <v>5432773</v>
      </c>
      <c r="P33" s="36">
        <v>-4578433</v>
      </c>
      <c r="Q33" s="36">
        <v>-837348</v>
      </c>
      <c r="R33" s="20">
        <v>16992</v>
      </c>
      <c r="S33" s="20">
        <v>-128492</v>
      </c>
      <c r="T33" s="20">
        <v>42810</v>
      </c>
      <c r="U33" s="20">
        <v>-198751</v>
      </c>
      <c r="V33" s="36">
        <v>-284433</v>
      </c>
      <c r="W33" s="36">
        <v>-124851</v>
      </c>
      <c r="X33" s="36">
        <v>-76028585</v>
      </c>
      <c r="Y33" s="20">
        <v>75903734</v>
      </c>
      <c r="Z33" s="21">
        <v>-99.84</v>
      </c>
      <c r="AA33" s="22">
        <v>-21394082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12183573</v>
      </c>
      <c r="D36" s="26">
        <f>SUM(D31:D35)</f>
        <v>0</v>
      </c>
      <c r="E36" s="27">
        <f t="shared" si="2"/>
        <v>-21394082</v>
      </c>
      <c r="F36" s="28">
        <f t="shared" si="2"/>
        <v>-21394082</v>
      </c>
      <c r="G36" s="28">
        <f t="shared" si="2"/>
        <v>-664381</v>
      </c>
      <c r="H36" s="28">
        <f t="shared" si="2"/>
        <v>1216608</v>
      </c>
      <c r="I36" s="28">
        <f t="shared" si="2"/>
        <v>-11297722</v>
      </c>
      <c r="J36" s="28">
        <f t="shared" si="2"/>
        <v>-10745495</v>
      </c>
      <c r="K36" s="28">
        <f t="shared" si="2"/>
        <v>11213674</v>
      </c>
      <c r="L36" s="28">
        <f t="shared" si="2"/>
        <v>228467</v>
      </c>
      <c r="M36" s="28">
        <f t="shared" si="2"/>
        <v>-554056</v>
      </c>
      <c r="N36" s="28">
        <f t="shared" si="2"/>
        <v>10888085</v>
      </c>
      <c r="O36" s="28">
        <f t="shared" si="2"/>
        <v>5432773</v>
      </c>
      <c r="P36" s="28">
        <f t="shared" si="2"/>
        <v>-4578433</v>
      </c>
      <c r="Q36" s="28">
        <f t="shared" si="2"/>
        <v>-837348</v>
      </c>
      <c r="R36" s="28">
        <f t="shared" si="2"/>
        <v>16992</v>
      </c>
      <c r="S36" s="28">
        <f t="shared" si="2"/>
        <v>-128492</v>
      </c>
      <c r="T36" s="28">
        <f t="shared" si="2"/>
        <v>42810</v>
      </c>
      <c r="U36" s="28">
        <f t="shared" si="2"/>
        <v>-198751</v>
      </c>
      <c r="V36" s="28">
        <f t="shared" si="2"/>
        <v>-284433</v>
      </c>
      <c r="W36" s="28">
        <f t="shared" si="2"/>
        <v>-124851</v>
      </c>
      <c r="X36" s="28">
        <f t="shared" si="2"/>
        <v>-76028585</v>
      </c>
      <c r="Y36" s="28">
        <f t="shared" si="2"/>
        <v>75903734</v>
      </c>
      <c r="Z36" s="29">
        <f>+IF(X36&lt;&gt;0,+(Y36/X36)*100,0)</f>
        <v>-99.83578413303364</v>
      </c>
      <c r="AA36" s="30">
        <f>SUM(AA31:AA35)</f>
        <v>-21394082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-2515540236</v>
      </c>
      <c r="D38" s="32">
        <f>+D17+D27+D36</f>
        <v>0</v>
      </c>
      <c r="E38" s="33">
        <f t="shared" si="3"/>
        <v>-21608515</v>
      </c>
      <c r="F38" s="2">
        <f t="shared" si="3"/>
        <v>-2874817795</v>
      </c>
      <c r="G38" s="2">
        <f t="shared" si="3"/>
        <v>-451941080</v>
      </c>
      <c r="H38" s="2">
        <f t="shared" si="3"/>
        <v>481328811</v>
      </c>
      <c r="I38" s="2">
        <f t="shared" si="3"/>
        <v>-709959969</v>
      </c>
      <c r="J38" s="2">
        <f t="shared" si="3"/>
        <v>-680572238</v>
      </c>
      <c r="K38" s="2">
        <f t="shared" si="3"/>
        <v>-130149074</v>
      </c>
      <c r="L38" s="2">
        <f t="shared" si="3"/>
        <v>-208457252</v>
      </c>
      <c r="M38" s="2">
        <f t="shared" si="3"/>
        <v>-71089371</v>
      </c>
      <c r="N38" s="2">
        <f t="shared" si="3"/>
        <v>-409695697</v>
      </c>
      <c r="O38" s="2">
        <f t="shared" si="3"/>
        <v>-620224033</v>
      </c>
      <c r="P38" s="2">
        <f t="shared" si="3"/>
        <v>14391455</v>
      </c>
      <c r="Q38" s="2">
        <f t="shared" si="3"/>
        <v>-216215560</v>
      </c>
      <c r="R38" s="2">
        <f t="shared" si="3"/>
        <v>-822048138</v>
      </c>
      <c r="S38" s="2">
        <f t="shared" si="3"/>
        <v>-181556336</v>
      </c>
      <c r="T38" s="2">
        <f t="shared" si="3"/>
        <v>-173359704</v>
      </c>
      <c r="U38" s="2">
        <f t="shared" si="3"/>
        <v>-284493302</v>
      </c>
      <c r="V38" s="2">
        <f t="shared" si="3"/>
        <v>-639409342</v>
      </c>
      <c r="W38" s="2">
        <f t="shared" si="3"/>
        <v>-2551725415</v>
      </c>
      <c r="X38" s="2">
        <f t="shared" si="3"/>
        <v>-2929428921</v>
      </c>
      <c r="Y38" s="2">
        <f t="shared" si="3"/>
        <v>377703506</v>
      </c>
      <c r="Z38" s="34">
        <f>+IF(X38&lt;&gt;0,+(Y38/X38)*100,0)</f>
        <v>-12.893417665551887</v>
      </c>
      <c r="AA38" s="35">
        <f>+AA17+AA27+AA36</f>
        <v>-2874817795</v>
      </c>
    </row>
    <row r="39" spans="1:27" ht="12.75">
      <c r="A39" s="23" t="s">
        <v>59</v>
      </c>
      <c r="B39" s="17"/>
      <c r="C39" s="32">
        <v>139244189</v>
      </c>
      <c r="D39" s="32"/>
      <c r="E39" s="33">
        <v>525850793</v>
      </c>
      <c r="F39" s="2"/>
      <c r="G39" s="2"/>
      <c r="H39" s="2">
        <f>+G40+H60</f>
        <v>-451941080</v>
      </c>
      <c r="I39" s="2">
        <f>+H40+I60</f>
        <v>29387731</v>
      </c>
      <c r="J39" s="2">
        <f>+G39</f>
        <v>0</v>
      </c>
      <c r="K39" s="2">
        <f>+I40+K60</f>
        <v>-680572238</v>
      </c>
      <c r="L39" s="2">
        <f>+K40+L60</f>
        <v>-810721312</v>
      </c>
      <c r="M39" s="2">
        <f>+L40+M60</f>
        <v>-1019178564</v>
      </c>
      <c r="N39" s="2">
        <f>+K39</f>
        <v>-680572238</v>
      </c>
      <c r="O39" s="2">
        <f>+M40+O60</f>
        <v>-1090267935</v>
      </c>
      <c r="P39" s="2">
        <f>+O40+P60</f>
        <v>-1710491968</v>
      </c>
      <c r="Q39" s="2">
        <f>+P40+Q60</f>
        <v>-1696100513</v>
      </c>
      <c r="R39" s="2">
        <f>+O39</f>
        <v>-1090267935</v>
      </c>
      <c r="S39" s="2">
        <f>+Q40+S60</f>
        <v>-1912316073</v>
      </c>
      <c r="T39" s="2">
        <f>+S40+T60</f>
        <v>-2093872409</v>
      </c>
      <c r="U39" s="2">
        <f>+T40+U60</f>
        <v>-2267232113</v>
      </c>
      <c r="V39" s="2">
        <f>+S39</f>
        <v>-1912316073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-2376296047</v>
      </c>
      <c r="D40" s="43">
        <f aca="true" t="shared" si="4" ref="D40:AA40">+D38+D39</f>
        <v>0</v>
      </c>
      <c r="E40" s="44">
        <f t="shared" si="4"/>
        <v>504242278</v>
      </c>
      <c r="F40" s="45">
        <f t="shared" si="4"/>
        <v>-2874817795</v>
      </c>
      <c r="G40" s="45">
        <f t="shared" si="4"/>
        <v>-451941080</v>
      </c>
      <c r="H40" s="45">
        <f t="shared" si="4"/>
        <v>29387731</v>
      </c>
      <c r="I40" s="45">
        <f t="shared" si="4"/>
        <v>-680572238</v>
      </c>
      <c r="J40" s="45">
        <f>+I40</f>
        <v>-680572238</v>
      </c>
      <c r="K40" s="45">
        <f t="shared" si="4"/>
        <v>-810721312</v>
      </c>
      <c r="L40" s="45">
        <f t="shared" si="4"/>
        <v>-1019178564</v>
      </c>
      <c r="M40" s="45">
        <f t="shared" si="4"/>
        <v>-1090267935</v>
      </c>
      <c r="N40" s="45">
        <f>+M40</f>
        <v>-1090267935</v>
      </c>
      <c r="O40" s="45">
        <f t="shared" si="4"/>
        <v>-1710491968</v>
      </c>
      <c r="P40" s="45">
        <f t="shared" si="4"/>
        <v>-1696100513</v>
      </c>
      <c r="Q40" s="45">
        <f t="shared" si="4"/>
        <v>-1912316073</v>
      </c>
      <c r="R40" s="45">
        <f>+Q40</f>
        <v>-1912316073</v>
      </c>
      <c r="S40" s="45">
        <f t="shared" si="4"/>
        <v>-2093872409</v>
      </c>
      <c r="T40" s="45">
        <f t="shared" si="4"/>
        <v>-2267232113</v>
      </c>
      <c r="U40" s="45">
        <f t="shared" si="4"/>
        <v>-2551725415</v>
      </c>
      <c r="V40" s="45">
        <f>+U40</f>
        <v>-2551725415</v>
      </c>
      <c r="W40" s="45">
        <f>+V40</f>
        <v>-2551725415</v>
      </c>
      <c r="X40" s="45">
        <f t="shared" si="4"/>
        <v>-2929428921</v>
      </c>
      <c r="Y40" s="45">
        <f t="shared" si="4"/>
        <v>377703506</v>
      </c>
      <c r="Z40" s="46">
        <f>+IF(X40&lt;&gt;0,+(Y40/X40)*100,0)</f>
        <v>-12.893417665551887</v>
      </c>
      <c r="AA40" s="47">
        <f t="shared" si="4"/>
        <v>-2874817795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101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56120640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>
        <v>85893430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-347960316</v>
      </c>
      <c r="D14" s="18"/>
      <c r="E14" s="19">
        <v>-387734300</v>
      </c>
      <c r="F14" s="20">
        <v>-400029420</v>
      </c>
      <c r="G14" s="20">
        <v>-58342445</v>
      </c>
      <c r="H14" s="20">
        <v>-27362209</v>
      </c>
      <c r="I14" s="20">
        <v>-29959690</v>
      </c>
      <c r="J14" s="20">
        <v>-115664344</v>
      </c>
      <c r="K14" s="20">
        <v>-8471623</v>
      </c>
      <c r="L14" s="20">
        <v>-39846871</v>
      </c>
      <c r="M14" s="20">
        <v>-31418012</v>
      </c>
      <c r="N14" s="20">
        <v>-79736506</v>
      </c>
      <c r="O14" s="20">
        <v>-35134134</v>
      </c>
      <c r="P14" s="20">
        <v>-23774148</v>
      </c>
      <c r="Q14" s="20">
        <v>-25203040</v>
      </c>
      <c r="R14" s="20">
        <v>-84111322</v>
      </c>
      <c r="S14" s="20">
        <v>-21962418</v>
      </c>
      <c r="T14" s="20">
        <v>-24710335</v>
      </c>
      <c r="U14" s="20">
        <v>-33606355</v>
      </c>
      <c r="V14" s="20">
        <v>-80279108</v>
      </c>
      <c r="W14" s="20">
        <v>-359791280</v>
      </c>
      <c r="X14" s="20">
        <v>-400029420</v>
      </c>
      <c r="Y14" s="20">
        <v>40238140</v>
      </c>
      <c r="Z14" s="21">
        <v>-10.06</v>
      </c>
      <c r="AA14" s="22">
        <v>-400029420</v>
      </c>
    </row>
    <row r="15" spans="1:27" ht="12.75">
      <c r="A15" s="23" t="s">
        <v>42</v>
      </c>
      <c r="B15" s="17"/>
      <c r="C15" s="18">
        <v>-447469</v>
      </c>
      <c r="D15" s="18"/>
      <c r="E15" s="19">
        <v>-310190</v>
      </c>
      <c r="F15" s="20">
        <v>-310190</v>
      </c>
      <c r="G15" s="20"/>
      <c r="H15" s="20"/>
      <c r="I15" s="20">
        <v>-107336</v>
      </c>
      <c r="J15" s="20">
        <v>-107336</v>
      </c>
      <c r="K15" s="20"/>
      <c r="L15" s="20"/>
      <c r="M15" s="20"/>
      <c r="N15" s="20"/>
      <c r="O15" s="20"/>
      <c r="P15" s="20"/>
      <c r="Q15" s="20">
        <v>-202831</v>
      </c>
      <c r="R15" s="20">
        <v>-202831</v>
      </c>
      <c r="S15" s="20"/>
      <c r="T15" s="20"/>
      <c r="U15" s="20"/>
      <c r="V15" s="20"/>
      <c r="W15" s="20">
        <v>-310167</v>
      </c>
      <c r="X15" s="20">
        <v>-310190</v>
      </c>
      <c r="Y15" s="20">
        <v>23</v>
      </c>
      <c r="Z15" s="21">
        <v>-0.01</v>
      </c>
      <c r="AA15" s="22">
        <v>-310190</v>
      </c>
    </row>
    <row r="16" spans="1:27" ht="12.75">
      <c r="A16" s="23" t="s">
        <v>43</v>
      </c>
      <c r="B16" s="17" t="s">
        <v>6</v>
      </c>
      <c r="C16" s="18">
        <v>-411680</v>
      </c>
      <c r="D16" s="18"/>
      <c r="E16" s="19">
        <v>-453890</v>
      </c>
      <c r="F16" s="20">
        <v>-433890</v>
      </c>
      <c r="G16" s="20"/>
      <c r="H16" s="20"/>
      <c r="I16" s="20"/>
      <c r="J16" s="20"/>
      <c r="K16" s="20"/>
      <c r="L16" s="20">
        <v>-418890</v>
      </c>
      <c r="M16" s="20"/>
      <c r="N16" s="20">
        <v>-418890</v>
      </c>
      <c r="O16" s="20"/>
      <c r="P16" s="20"/>
      <c r="Q16" s="20"/>
      <c r="R16" s="20"/>
      <c r="S16" s="20"/>
      <c r="T16" s="20"/>
      <c r="U16" s="20"/>
      <c r="V16" s="20"/>
      <c r="W16" s="20">
        <v>-418890</v>
      </c>
      <c r="X16" s="20">
        <v>-433890</v>
      </c>
      <c r="Y16" s="20">
        <v>15000</v>
      </c>
      <c r="Z16" s="21">
        <v>-3.46</v>
      </c>
      <c r="AA16" s="22">
        <v>-433890</v>
      </c>
    </row>
    <row r="17" spans="1:27" ht="12.75">
      <c r="A17" s="24" t="s">
        <v>44</v>
      </c>
      <c r="B17" s="25"/>
      <c r="C17" s="26">
        <f aca="true" t="shared" si="0" ref="C17:Y17">SUM(C6:C16)</f>
        <v>-348819465</v>
      </c>
      <c r="D17" s="26">
        <f>SUM(D6:D16)</f>
        <v>0</v>
      </c>
      <c r="E17" s="27">
        <f t="shared" si="0"/>
        <v>-246484310</v>
      </c>
      <c r="F17" s="28">
        <f t="shared" si="0"/>
        <v>-400773500</v>
      </c>
      <c r="G17" s="28">
        <f t="shared" si="0"/>
        <v>-58342445</v>
      </c>
      <c r="H17" s="28">
        <f t="shared" si="0"/>
        <v>-27362209</v>
      </c>
      <c r="I17" s="28">
        <f t="shared" si="0"/>
        <v>-30067026</v>
      </c>
      <c r="J17" s="28">
        <f t="shared" si="0"/>
        <v>-115771680</v>
      </c>
      <c r="K17" s="28">
        <f t="shared" si="0"/>
        <v>-8471623</v>
      </c>
      <c r="L17" s="28">
        <f t="shared" si="0"/>
        <v>-40265761</v>
      </c>
      <c r="M17" s="28">
        <f t="shared" si="0"/>
        <v>-31418012</v>
      </c>
      <c r="N17" s="28">
        <f t="shared" si="0"/>
        <v>-80155396</v>
      </c>
      <c r="O17" s="28">
        <f t="shared" si="0"/>
        <v>-35134134</v>
      </c>
      <c r="P17" s="28">
        <f t="shared" si="0"/>
        <v>-23774148</v>
      </c>
      <c r="Q17" s="28">
        <f t="shared" si="0"/>
        <v>-25405871</v>
      </c>
      <c r="R17" s="28">
        <f t="shared" si="0"/>
        <v>-84314153</v>
      </c>
      <c r="S17" s="28">
        <f t="shared" si="0"/>
        <v>-21962418</v>
      </c>
      <c r="T17" s="28">
        <f t="shared" si="0"/>
        <v>-24710335</v>
      </c>
      <c r="U17" s="28">
        <f t="shared" si="0"/>
        <v>-33606355</v>
      </c>
      <c r="V17" s="28">
        <f t="shared" si="0"/>
        <v>-80279108</v>
      </c>
      <c r="W17" s="28">
        <f t="shared" si="0"/>
        <v>-360520337</v>
      </c>
      <c r="X17" s="28">
        <f t="shared" si="0"/>
        <v>-400773500</v>
      </c>
      <c r="Y17" s="28">
        <f t="shared" si="0"/>
        <v>40253163</v>
      </c>
      <c r="Z17" s="29">
        <f>+IF(X17&lt;&gt;0,+(Y17/X17)*100,0)</f>
        <v>-10.0438684194439</v>
      </c>
      <c r="AA17" s="30">
        <f>SUM(AA6:AA16)</f>
        <v>-400773500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626321</v>
      </c>
      <c r="D23" s="40"/>
      <c r="E23" s="19">
        <v>-626320</v>
      </c>
      <c r="F23" s="20">
        <v>626320</v>
      </c>
      <c r="G23" s="36"/>
      <c r="H23" s="36"/>
      <c r="I23" s="36"/>
      <c r="J23" s="20"/>
      <c r="K23" s="36"/>
      <c r="L23" s="36">
        <v>-7675</v>
      </c>
      <c r="M23" s="20">
        <v>7675</v>
      </c>
      <c r="N23" s="36"/>
      <c r="O23" s="36"/>
      <c r="P23" s="36"/>
      <c r="Q23" s="20"/>
      <c r="R23" s="36"/>
      <c r="S23" s="36"/>
      <c r="T23" s="20">
        <v>7827</v>
      </c>
      <c r="U23" s="36">
        <v>-7827</v>
      </c>
      <c r="V23" s="36"/>
      <c r="W23" s="36"/>
      <c r="X23" s="20"/>
      <c r="Y23" s="36"/>
      <c r="Z23" s="37"/>
      <c r="AA23" s="38">
        <v>626320</v>
      </c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626321</v>
      </c>
      <c r="D27" s="26">
        <f>SUM(D21:D26)</f>
        <v>0</v>
      </c>
      <c r="E27" s="27">
        <f t="shared" si="1"/>
        <v>-626320</v>
      </c>
      <c r="F27" s="28">
        <f t="shared" si="1"/>
        <v>626320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-7675</v>
      </c>
      <c r="M27" s="28">
        <f t="shared" si="1"/>
        <v>7675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7827</v>
      </c>
      <c r="U27" s="28">
        <f t="shared" si="1"/>
        <v>-7827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626320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234059</v>
      </c>
      <c r="D33" s="18"/>
      <c r="E33" s="19">
        <v>-37066</v>
      </c>
      <c r="F33" s="20">
        <v>37066</v>
      </c>
      <c r="G33" s="20">
        <v>2705</v>
      </c>
      <c r="H33" s="36">
        <v>50922</v>
      </c>
      <c r="I33" s="36">
        <v>-42797</v>
      </c>
      <c r="J33" s="36">
        <v>10830</v>
      </c>
      <c r="K33" s="20">
        <v>10655</v>
      </c>
      <c r="L33" s="20">
        <v>-28755</v>
      </c>
      <c r="M33" s="20">
        <v>78281</v>
      </c>
      <c r="N33" s="20">
        <v>60181</v>
      </c>
      <c r="O33" s="36">
        <v>-65857</v>
      </c>
      <c r="P33" s="36">
        <v>49746</v>
      </c>
      <c r="Q33" s="36">
        <v>-45060</v>
      </c>
      <c r="R33" s="20">
        <v>-61171</v>
      </c>
      <c r="S33" s="20">
        <v>-8340</v>
      </c>
      <c r="T33" s="20">
        <v>-3500</v>
      </c>
      <c r="U33" s="20">
        <v>16300</v>
      </c>
      <c r="V33" s="36">
        <v>4460</v>
      </c>
      <c r="W33" s="36">
        <v>14300</v>
      </c>
      <c r="X33" s="36"/>
      <c r="Y33" s="20">
        <v>14300</v>
      </c>
      <c r="Z33" s="21"/>
      <c r="AA33" s="22">
        <v>37066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234059</v>
      </c>
      <c r="D36" s="26">
        <f>SUM(D31:D35)</f>
        <v>0</v>
      </c>
      <c r="E36" s="27">
        <f t="shared" si="2"/>
        <v>-37066</v>
      </c>
      <c r="F36" s="28">
        <f t="shared" si="2"/>
        <v>37066</v>
      </c>
      <c r="G36" s="28">
        <f t="shared" si="2"/>
        <v>2705</v>
      </c>
      <c r="H36" s="28">
        <f t="shared" si="2"/>
        <v>50922</v>
      </c>
      <c r="I36" s="28">
        <f t="shared" si="2"/>
        <v>-42797</v>
      </c>
      <c r="J36" s="28">
        <f t="shared" si="2"/>
        <v>10830</v>
      </c>
      <c r="K36" s="28">
        <f t="shared" si="2"/>
        <v>10655</v>
      </c>
      <c r="L36" s="28">
        <f t="shared" si="2"/>
        <v>-28755</v>
      </c>
      <c r="M36" s="28">
        <f t="shared" si="2"/>
        <v>78281</v>
      </c>
      <c r="N36" s="28">
        <f t="shared" si="2"/>
        <v>60181</v>
      </c>
      <c r="O36" s="28">
        <f t="shared" si="2"/>
        <v>-65857</v>
      </c>
      <c r="P36" s="28">
        <f t="shared" si="2"/>
        <v>49746</v>
      </c>
      <c r="Q36" s="28">
        <f t="shared" si="2"/>
        <v>-45060</v>
      </c>
      <c r="R36" s="28">
        <f t="shared" si="2"/>
        <v>-61171</v>
      </c>
      <c r="S36" s="28">
        <f t="shared" si="2"/>
        <v>-8340</v>
      </c>
      <c r="T36" s="28">
        <f t="shared" si="2"/>
        <v>-3500</v>
      </c>
      <c r="U36" s="28">
        <f t="shared" si="2"/>
        <v>16300</v>
      </c>
      <c r="V36" s="28">
        <f t="shared" si="2"/>
        <v>4460</v>
      </c>
      <c r="W36" s="28">
        <f t="shared" si="2"/>
        <v>14300</v>
      </c>
      <c r="X36" s="28">
        <f t="shared" si="2"/>
        <v>0</v>
      </c>
      <c r="Y36" s="28">
        <f t="shared" si="2"/>
        <v>14300</v>
      </c>
      <c r="Z36" s="29">
        <f>+IF(X36&lt;&gt;0,+(Y36/X36)*100,0)</f>
        <v>0</v>
      </c>
      <c r="AA36" s="30">
        <f>SUM(AA31:AA35)</f>
        <v>37066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-347959085</v>
      </c>
      <c r="D38" s="32">
        <f>+D17+D27+D36</f>
        <v>0</v>
      </c>
      <c r="E38" s="33">
        <f t="shared" si="3"/>
        <v>-247147696</v>
      </c>
      <c r="F38" s="2">
        <f t="shared" si="3"/>
        <v>-400110114</v>
      </c>
      <c r="G38" s="2">
        <f t="shared" si="3"/>
        <v>-58339740</v>
      </c>
      <c r="H38" s="2">
        <f t="shared" si="3"/>
        <v>-27311287</v>
      </c>
      <c r="I38" s="2">
        <f t="shared" si="3"/>
        <v>-30109823</v>
      </c>
      <c r="J38" s="2">
        <f t="shared" si="3"/>
        <v>-115760850</v>
      </c>
      <c r="K38" s="2">
        <f t="shared" si="3"/>
        <v>-8460968</v>
      </c>
      <c r="L38" s="2">
        <f t="shared" si="3"/>
        <v>-40302191</v>
      </c>
      <c r="M38" s="2">
        <f t="shared" si="3"/>
        <v>-31332056</v>
      </c>
      <c r="N38" s="2">
        <f t="shared" si="3"/>
        <v>-80095215</v>
      </c>
      <c r="O38" s="2">
        <f t="shared" si="3"/>
        <v>-35199991</v>
      </c>
      <c r="P38" s="2">
        <f t="shared" si="3"/>
        <v>-23724402</v>
      </c>
      <c r="Q38" s="2">
        <f t="shared" si="3"/>
        <v>-25450931</v>
      </c>
      <c r="R38" s="2">
        <f t="shared" si="3"/>
        <v>-84375324</v>
      </c>
      <c r="S38" s="2">
        <f t="shared" si="3"/>
        <v>-21970758</v>
      </c>
      <c r="T38" s="2">
        <f t="shared" si="3"/>
        <v>-24706008</v>
      </c>
      <c r="U38" s="2">
        <f t="shared" si="3"/>
        <v>-33597882</v>
      </c>
      <c r="V38" s="2">
        <f t="shared" si="3"/>
        <v>-80274648</v>
      </c>
      <c r="W38" s="2">
        <f t="shared" si="3"/>
        <v>-360506037</v>
      </c>
      <c r="X38" s="2">
        <f t="shared" si="3"/>
        <v>-400773500</v>
      </c>
      <c r="Y38" s="2">
        <f t="shared" si="3"/>
        <v>40267463</v>
      </c>
      <c r="Z38" s="34">
        <f>+IF(X38&lt;&gt;0,+(Y38/X38)*100,0)</f>
        <v>-10.047436519630166</v>
      </c>
      <c r="AA38" s="35">
        <f>+AA17+AA27+AA36</f>
        <v>-400110114</v>
      </c>
    </row>
    <row r="39" spans="1:27" ht="12.75">
      <c r="A39" s="23" t="s">
        <v>59</v>
      </c>
      <c r="B39" s="17"/>
      <c r="C39" s="32">
        <v>-24064376</v>
      </c>
      <c r="D39" s="32"/>
      <c r="E39" s="33">
        <v>125719024</v>
      </c>
      <c r="F39" s="2">
        <v>-24038947</v>
      </c>
      <c r="G39" s="2">
        <v>-8082</v>
      </c>
      <c r="H39" s="2">
        <f>+G40+H60</f>
        <v>-58354590</v>
      </c>
      <c r="I39" s="2">
        <f>+H40+I60</f>
        <v>-85673284</v>
      </c>
      <c r="J39" s="2">
        <f>+G39</f>
        <v>-8082</v>
      </c>
      <c r="K39" s="2">
        <f>+I40+K60</f>
        <v>-115789639</v>
      </c>
      <c r="L39" s="2">
        <f>+K40+L60</f>
        <v>-124256864</v>
      </c>
      <c r="M39" s="2">
        <f>+L40+M60</f>
        <v>-164559055</v>
      </c>
      <c r="N39" s="2">
        <f>+K39</f>
        <v>-115789639</v>
      </c>
      <c r="O39" s="2">
        <f>+M40+O60</f>
        <v>-195903592</v>
      </c>
      <c r="P39" s="2">
        <f>+O40+P60</f>
        <v>-231110007</v>
      </c>
      <c r="Q39" s="2">
        <f>+P40+Q60</f>
        <v>-254834409</v>
      </c>
      <c r="R39" s="2">
        <f>+O39</f>
        <v>-195903592</v>
      </c>
      <c r="S39" s="2">
        <f>+Q40+S60</f>
        <v>-280297536</v>
      </c>
      <c r="T39" s="2">
        <f>+S40+T60</f>
        <v>-302273187</v>
      </c>
      <c r="U39" s="2">
        <f>+T40+U60</f>
        <v>-326979194</v>
      </c>
      <c r="V39" s="2">
        <f>+S39</f>
        <v>-280297536</v>
      </c>
      <c r="W39" s="2">
        <f>+G39</f>
        <v>-8082</v>
      </c>
      <c r="X39" s="2">
        <v>-24038947</v>
      </c>
      <c r="Y39" s="2">
        <f>+W39-X39</f>
        <v>24030865</v>
      </c>
      <c r="Z39" s="34">
        <f>+IF(X39&lt;&gt;0,+(Y39/X39)*100,0)</f>
        <v>-99.96637955897152</v>
      </c>
      <c r="AA39" s="35">
        <v>-24038947</v>
      </c>
    </row>
    <row r="40" spans="1:27" ht="12.75">
      <c r="A40" s="41" t="s">
        <v>61</v>
      </c>
      <c r="B40" s="42" t="s">
        <v>60</v>
      </c>
      <c r="C40" s="43">
        <f>+C38+C39</f>
        <v>-372023461</v>
      </c>
      <c r="D40" s="43">
        <f aca="true" t="shared" si="4" ref="D40:AA40">+D38+D39</f>
        <v>0</v>
      </c>
      <c r="E40" s="44">
        <f t="shared" si="4"/>
        <v>-121428672</v>
      </c>
      <c r="F40" s="45">
        <f t="shared" si="4"/>
        <v>-424149061</v>
      </c>
      <c r="G40" s="45">
        <f t="shared" si="4"/>
        <v>-58347822</v>
      </c>
      <c r="H40" s="45">
        <f t="shared" si="4"/>
        <v>-85665877</v>
      </c>
      <c r="I40" s="45">
        <f t="shared" si="4"/>
        <v>-115783107</v>
      </c>
      <c r="J40" s="45">
        <f>+I40</f>
        <v>-115783107</v>
      </c>
      <c r="K40" s="45">
        <f t="shared" si="4"/>
        <v>-124250607</v>
      </c>
      <c r="L40" s="45">
        <f t="shared" si="4"/>
        <v>-164559055</v>
      </c>
      <c r="M40" s="45">
        <f t="shared" si="4"/>
        <v>-195891111</v>
      </c>
      <c r="N40" s="45">
        <f>+M40</f>
        <v>-195891111</v>
      </c>
      <c r="O40" s="45">
        <f t="shared" si="4"/>
        <v>-231103583</v>
      </c>
      <c r="P40" s="45">
        <f t="shared" si="4"/>
        <v>-254834409</v>
      </c>
      <c r="Q40" s="45">
        <f t="shared" si="4"/>
        <v>-280285340</v>
      </c>
      <c r="R40" s="45">
        <f>+Q40</f>
        <v>-280285340</v>
      </c>
      <c r="S40" s="45">
        <f t="shared" si="4"/>
        <v>-302268294</v>
      </c>
      <c r="T40" s="45">
        <f t="shared" si="4"/>
        <v>-326979195</v>
      </c>
      <c r="U40" s="45">
        <f t="shared" si="4"/>
        <v>-360577076</v>
      </c>
      <c r="V40" s="45">
        <f>+U40</f>
        <v>-360577076</v>
      </c>
      <c r="W40" s="45">
        <f>+V40</f>
        <v>-360577076</v>
      </c>
      <c r="X40" s="45">
        <f t="shared" si="4"/>
        <v>-424812447</v>
      </c>
      <c r="Y40" s="45">
        <f t="shared" si="4"/>
        <v>64298328</v>
      </c>
      <c r="Z40" s="46">
        <f>+IF(X40&lt;&gt;0,+(Y40/X40)*100,0)</f>
        <v>-15.135697754166793</v>
      </c>
      <c r="AA40" s="47">
        <f t="shared" si="4"/>
        <v>-424149061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1" ht="12.75" hidden="1">
      <c r="G60">
        <v>-8082</v>
      </c>
      <c r="H60">
        <v>-6768</v>
      </c>
      <c r="I60">
        <v>-7407</v>
      </c>
      <c r="J60">
        <v>-8082</v>
      </c>
      <c r="K60">
        <v>-6532</v>
      </c>
      <c r="L60">
        <v>-6257</v>
      </c>
      <c r="N60">
        <v>-6532</v>
      </c>
      <c r="O60">
        <v>-12481</v>
      </c>
      <c r="P60">
        <v>-6424</v>
      </c>
      <c r="R60">
        <v>-12481</v>
      </c>
      <c r="S60">
        <v>-12196</v>
      </c>
      <c r="T60">
        <v>-4893</v>
      </c>
      <c r="U60">
        <v>1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102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-136064554</v>
      </c>
      <c r="D14" s="18"/>
      <c r="E14" s="19">
        <v>-127657318</v>
      </c>
      <c r="F14" s="20">
        <v>-132838053</v>
      </c>
      <c r="G14" s="20">
        <v>-2781606</v>
      </c>
      <c r="H14" s="20">
        <v>-9251764</v>
      </c>
      <c r="I14" s="20">
        <v>-27107309</v>
      </c>
      <c r="J14" s="20">
        <v>-39140679</v>
      </c>
      <c r="K14" s="20">
        <v>-7382464</v>
      </c>
      <c r="L14" s="20">
        <v>-16451011</v>
      </c>
      <c r="M14" s="20">
        <v>-12315623</v>
      </c>
      <c r="N14" s="20">
        <v>-36149098</v>
      </c>
      <c r="O14" s="20">
        <v>-8144989</v>
      </c>
      <c r="P14" s="20">
        <v>-9882946</v>
      </c>
      <c r="Q14" s="20">
        <v>-11642704</v>
      </c>
      <c r="R14" s="20">
        <v>-29670639</v>
      </c>
      <c r="S14" s="20">
        <v>-8457608</v>
      </c>
      <c r="T14" s="20">
        <v>-9328257</v>
      </c>
      <c r="U14" s="20">
        <v>-12718729</v>
      </c>
      <c r="V14" s="20">
        <v>-30504594</v>
      </c>
      <c r="W14" s="20">
        <v>-135465010</v>
      </c>
      <c r="X14" s="20">
        <v>-132838053</v>
      </c>
      <c r="Y14" s="20">
        <v>-2626957</v>
      </c>
      <c r="Z14" s="21">
        <v>1.98</v>
      </c>
      <c r="AA14" s="22">
        <v>-132838053</v>
      </c>
    </row>
    <row r="15" spans="1:27" ht="12.75">
      <c r="A15" s="23" t="s">
        <v>42</v>
      </c>
      <c r="B15" s="17"/>
      <c r="C15" s="18">
        <v>-341816</v>
      </c>
      <c r="D15" s="18"/>
      <c r="E15" s="19"/>
      <c r="F15" s="20"/>
      <c r="G15" s="20"/>
      <c r="H15" s="20">
        <v>-15</v>
      </c>
      <c r="I15" s="20">
        <v>-95359</v>
      </c>
      <c r="J15" s="20">
        <v>-95374</v>
      </c>
      <c r="K15" s="20">
        <v>-327</v>
      </c>
      <c r="L15" s="20">
        <v>-204854</v>
      </c>
      <c r="M15" s="20">
        <v>-2269</v>
      </c>
      <c r="N15" s="20">
        <v>-207450</v>
      </c>
      <c r="O15" s="20">
        <v>-775</v>
      </c>
      <c r="P15" s="20">
        <v>-4465</v>
      </c>
      <c r="Q15" s="20">
        <v>-207</v>
      </c>
      <c r="R15" s="20">
        <v>-5447</v>
      </c>
      <c r="S15" s="20"/>
      <c r="T15" s="20">
        <v>-144</v>
      </c>
      <c r="U15" s="20">
        <v>-140394</v>
      </c>
      <c r="V15" s="20">
        <v>-140538</v>
      </c>
      <c r="W15" s="20">
        <v>-448809</v>
      </c>
      <c r="X15" s="20"/>
      <c r="Y15" s="20">
        <v>-448809</v>
      </c>
      <c r="Z15" s="21"/>
      <c r="AA15" s="22"/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-136406370</v>
      </c>
      <c r="D17" s="26">
        <f>SUM(D6:D16)</f>
        <v>0</v>
      </c>
      <c r="E17" s="27">
        <f t="shared" si="0"/>
        <v>-127657318</v>
      </c>
      <c r="F17" s="28">
        <f t="shared" si="0"/>
        <v>-132838053</v>
      </c>
      <c r="G17" s="28">
        <f t="shared" si="0"/>
        <v>-2781606</v>
      </c>
      <c r="H17" s="28">
        <f t="shared" si="0"/>
        <v>-9251779</v>
      </c>
      <c r="I17" s="28">
        <f t="shared" si="0"/>
        <v>-27202668</v>
      </c>
      <c r="J17" s="28">
        <f t="shared" si="0"/>
        <v>-39236053</v>
      </c>
      <c r="K17" s="28">
        <f t="shared" si="0"/>
        <v>-7382791</v>
      </c>
      <c r="L17" s="28">
        <f t="shared" si="0"/>
        <v>-16655865</v>
      </c>
      <c r="M17" s="28">
        <f t="shared" si="0"/>
        <v>-12317892</v>
      </c>
      <c r="N17" s="28">
        <f t="shared" si="0"/>
        <v>-36356548</v>
      </c>
      <c r="O17" s="28">
        <f t="shared" si="0"/>
        <v>-8145764</v>
      </c>
      <c r="P17" s="28">
        <f t="shared" si="0"/>
        <v>-9887411</v>
      </c>
      <c r="Q17" s="28">
        <f t="shared" si="0"/>
        <v>-11642911</v>
      </c>
      <c r="R17" s="28">
        <f t="shared" si="0"/>
        <v>-29676086</v>
      </c>
      <c r="S17" s="28">
        <f t="shared" si="0"/>
        <v>-8457608</v>
      </c>
      <c r="T17" s="28">
        <f t="shared" si="0"/>
        <v>-9328401</v>
      </c>
      <c r="U17" s="28">
        <f t="shared" si="0"/>
        <v>-12859123</v>
      </c>
      <c r="V17" s="28">
        <f t="shared" si="0"/>
        <v>-30645132</v>
      </c>
      <c r="W17" s="28">
        <f t="shared" si="0"/>
        <v>-135913819</v>
      </c>
      <c r="X17" s="28">
        <f t="shared" si="0"/>
        <v>-132838053</v>
      </c>
      <c r="Y17" s="28">
        <f t="shared" si="0"/>
        <v>-3075766</v>
      </c>
      <c r="Z17" s="29">
        <f>+IF(X17&lt;&gt;0,+(Y17/X17)*100,0)</f>
        <v>2.3154253849233997</v>
      </c>
      <c r="AA17" s="30">
        <f>SUM(AA6:AA16)</f>
        <v>-132838053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998719</v>
      </c>
      <c r="D33" s="18"/>
      <c r="E33" s="19">
        <v>59638</v>
      </c>
      <c r="F33" s="20"/>
      <c r="G33" s="20">
        <v>-88125</v>
      </c>
      <c r="H33" s="36">
        <v>289</v>
      </c>
      <c r="I33" s="36">
        <v>1021147</v>
      </c>
      <c r="J33" s="36">
        <v>933311</v>
      </c>
      <c r="K33" s="20">
        <v>-1023321</v>
      </c>
      <c r="L33" s="20">
        <v>649</v>
      </c>
      <c r="M33" s="20">
        <v>-13679</v>
      </c>
      <c r="N33" s="20">
        <v>-1036351</v>
      </c>
      <c r="O33" s="36">
        <v>9452</v>
      </c>
      <c r="P33" s="36">
        <v>10366</v>
      </c>
      <c r="Q33" s="36">
        <v>-3371</v>
      </c>
      <c r="R33" s="20">
        <v>16447</v>
      </c>
      <c r="S33" s="20">
        <v>-3461</v>
      </c>
      <c r="T33" s="20">
        <v>1483</v>
      </c>
      <c r="U33" s="20">
        <v>-1035</v>
      </c>
      <c r="V33" s="36">
        <v>-3013</v>
      </c>
      <c r="W33" s="36">
        <v>-89606</v>
      </c>
      <c r="X33" s="36">
        <v>59638</v>
      </c>
      <c r="Y33" s="20">
        <v>-149244</v>
      </c>
      <c r="Z33" s="21">
        <v>-250.25</v>
      </c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998719</v>
      </c>
      <c r="D36" s="26">
        <f>SUM(D31:D35)</f>
        <v>0</v>
      </c>
      <c r="E36" s="27">
        <f t="shared" si="2"/>
        <v>59638</v>
      </c>
      <c r="F36" s="28">
        <f t="shared" si="2"/>
        <v>0</v>
      </c>
      <c r="G36" s="28">
        <f t="shared" si="2"/>
        <v>-88125</v>
      </c>
      <c r="H36" s="28">
        <f t="shared" si="2"/>
        <v>289</v>
      </c>
      <c r="I36" s="28">
        <f t="shared" si="2"/>
        <v>1021147</v>
      </c>
      <c r="J36" s="28">
        <f t="shared" si="2"/>
        <v>933311</v>
      </c>
      <c r="K36" s="28">
        <f t="shared" si="2"/>
        <v>-1023321</v>
      </c>
      <c r="L36" s="28">
        <f t="shared" si="2"/>
        <v>649</v>
      </c>
      <c r="M36" s="28">
        <f t="shared" si="2"/>
        <v>-13679</v>
      </c>
      <c r="N36" s="28">
        <f t="shared" si="2"/>
        <v>-1036351</v>
      </c>
      <c r="O36" s="28">
        <f t="shared" si="2"/>
        <v>9452</v>
      </c>
      <c r="P36" s="28">
        <f t="shared" si="2"/>
        <v>10366</v>
      </c>
      <c r="Q36" s="28">
        <f t="shared" si="2"/>
        <v>-3371</v>
      </c>
      <c r="R36" s="28">
        <f t="shared" si="2"/>
        <v>16447</v>
      </c>
      <c r="S36" s="28">
        <f t="shared" si="2"/>
        <v>-3461</v>
      </c>
      <c r="T36" s="28">
        <f t="shared" si="2"/>
        <v>1483</v>
      </c>
      <c r="U36" s="28">
        <f t="shared" si="2"/>
        <v>-1035</v>
      </c>
      <c r="V36" s="28">
        <f t="shared" si="2"/>
        <v>-3013</v>
      </c>
      <c r="W36" s="28">
        <f t="shared" si="2"/>
        <v>-89606</v>
      </c>
      <c r="X36" s="28">
        <f t="shared" si="2"/>
        <v>59638</v>
      </c>
      <c r="Y36" s="28">
        <f t="shared" si="2"/>
        <v>-149244</v>
      </c>
      <c r="Z36" s="29">
        <f>+IF(X36&lt;&gt;0,+(Y36/X36)*100,0)</f>
        <v>-250.24984070559037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-135407651</v>
      </c>
      <c r="D38" s="32">
        <f>+D17+D27+D36</f>
        <v>0</v>
      </c>
      <c r="E38" s="33">
        <f t="shared" si="3"/>
        <v>-127597680</v>
      </c>
      <c r="F38" s="2">
        <f t="shared" si="3"/>
        <v>-132838053</v>
      </c>
      <c r="G38" s="2">
        <f t="shared" si="3"/>
        <v>-2869731</v>
      </c>
      <c r="H38" s="2">
        <f t="shared" si="3"/>
        <v>-9251490</v>
      </c>
      <c r="I38" s="2">
        <f t="shared" si="3"/>
        <v>-26181521</v>
      </c>
      <c r="J38" s="2">
        <f t="shared" si="3"/>
        <v>-38302742</v>
      </c>
      <c r="K38" s="2">
        <f t="shared" si="3"/>
        <v>-8406112</v>
      </c>
      <c r="L38" s="2">
        <f t="shared" si="3"/>
        <v>-16655216</v>
      </c>
      <c r="M38" s="2">
        <f t="shared" si="3"/>
        <v>-12331571</v>
      </c>
      <c r="N38" s="2">
        <f t="shared" si="3"/>
        <v>-37392899</v>
      </c>
      <c r="O38" s="2">
        <f t="shared" si="3"/>
        <v>-8136312</v>
      </c>
      <c r="P38" s="2">
        <f t="shared" si="3"/>
        <v>-9877045</v>
      </c>
      <c r="Q38" s="2">
        <f t="shared" si="3"/>
        <v>-11646282</v>
      </c>
      <c r="R38" s="2">
        <f t="shared" si="3"/>
        <v>-29659639</v>
      </c>
      <c r="S38" s="2">
        <f t="shared" si="3"/>
        <v>-8461069</v>
      </c>
      <c r="T38" s="2">
        <f t="shared" si="3"/>
        <v>-9326918</v>
      </c>
      <c r="U38" s="2">
        <f t="shared" si="3"/>
        <v>-12860158</v>
      </c>
      <c r="V38" s="2">
        <f t="shared" si="3"/>
        <v>-30648145</v>
      </c>
      <c r="W38" s="2">
        <f t="shared" si="3"/>
        <v>-136003425</v>
      </c>
      <c r="X38" s="2">
        <f t="shared" si="3"/>
        <v>-132778415</v>
      </c>
      <c r="Y38" s="2">
        <f t="shared" si="3"/>
        <v>-3225010</v>
      </c>
      <c r="Z38" s="34">
        <f>+IF(X38&lt;&gt;0,+(Y38/X38)*100,0)</f>
        <v>2.4288661677427013</v>
      </c>
      <c r="AA38" s="35">
        <f>+AA17+AA27+AA36</f>
        <v>-132838053</v>
      </c>
    </row>
    <row r="39" spans="1:27" ht="12.75">
      <c r="A39" s="23" t="s">
        <v>59</v>
      </c>
      <c r="B39" s="17"/>
      <c r="C39" s="32"/>
      <c r="D39" s="32"/>
      <c r="E39" s="33"/>
      <c r="F39" s="2"/>
      <c r="G39" s="2"/>
      <c r="H39" s="2">
        <f>+G40+H60</f>
        <v>-2869731</v>
      </c>
      <c r="I39" s="2">
        <f>+H40+I60</f>
        <v>-12121221</v>
      </c>
      <c r="J39" s="2">
        <f>+G39</f>
        <v>0</v>
      </c>
      <c r="K39" s="2">
        <f>+I40+K60</f>
        <v>-38302742</v>
      </c>
      <c r="L39" s="2">
        <f>+K40+L60</f>
        <v>-46708854</v>
      </c>
      <c r="M39" s="2">
        <f>+L40+M60</f>
        <v>-63364070</v>
      </c>
      <c r="N39" s="2">
        <f>+K39</f>
        <v>-38302742</v>
      </c>
      <c r="O39" s="2">
        <f>+M40+O60</f>
        <v>-75695641</v>
      </c>
      <c r="P39" s="2">
        <f>+O40+P60</f>
        <v>-83831953</v>
      </c>
      <c r="Q39" s="2">
        <f>+P40+Q60</f>
        <v>-93708998</v>
      </c>
      <c r="R39" s="2">
        <f>+O39</f>
        <v>-75695641</v>
      </c>
      <c r="S39" s="2">
        <f>+Q40+S60</f>
        <v>-105355280</v>
      </c>
      <c r="T39" s="2">
        <f>+S40+T60</f>
        <v>-113816349</v>
      </c>
      <c r="U39" s="2">
        <f>+T40+U60</f>
        <v>-123143267</v>
      </c>
      <c r="V39" s="2">
        <f>+S39</f>
        <v>-105355280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-135407651</v>
      </c>
      <c r="D40" s="43">
        <f aca="true" t="shared" si="4" ref="D40:AA40">+D38+D39</f>
        <v>0</v>
      </c>
      <c r="E40" s="44">
        <f t="shared" si="4"/>
        <v>-127597680</v>
      </c>
      <c r="F40" s="45">
        <f t="shared" si="4"/>
        <v>-132838053</v>
      </c>
      <c r="G40" s="45">
        <f t="shared" si="4"/>
        <v>-2869731</v>
      </c>
      <c r="H40" s="45">
        <f t="shared" si="4"/>
        <v>-12121221</v>
      </c>
      <c r="I40" s="45">
        <f t="shared" si="4"/>
        <v>-38302742</v>
      </c>
      <c r="J40" s="45">
        <f>+I40</f>
        <v>-38302742</v>
      </c>
      <c r="K40" s="45">
        <f t="shared" si="4"/>
        <v>-46708854</v>
      </c>
      <c r="L40" s="45">
        <f t="shared" si="4"/>
        <v>-63364070</v>
      </c>
      <c r="M40" s="45">
        <f t="shared" si="4"/>
        <v>-75695641</v>
      </c>
      <c r="N40" s="45">
        <f>+M40</f>
        <v>-75695641</v>
      </c>
      <c r="O40" s="45">
        <f t="shared" si="4"/>
        <v>-83831953</v>
      </c>
      <c r="P40" s="45">
        <f t="shared" si="4"/>
        <v>-93708998</v>
      </c>
      <c r="Q40" s="45">
        <f t="shared" si="4"/>
        <v>-105355280</v>
      </c>
      <c r="R40" s="45">
        <f>+Q40</f>
        <v>-105355280</v>
      </c>
      <c r="S40" s="45">
        <f t="shared" si="4"/>
        <v>-113816349</v>
      </c>
      <c r="T40" s="45">
        <f t="shared" si="4"/>
        <v>-123143267</v>
      </c>
      <c r="U40" s="45">
        <f t="shared" si="4"/>
        <v>-136003425</v>
      </c>
      <c r="V40" s="45">
        <f>+U40</f>
        <v>-136003425</v>
      </c>
      <c r="W40" s="45">
        <f>+V40</f>
        <v>-136003425</v>
      </c>
      <c r="X40" s="45">
        <f t="shared" si="4"/>
        <v>-132778415</v>
      </c>
      <c r="Y40" s="45">
        <f t="shared" si="4"/>
        <v>-3225010</v>
      </c>
      <c r="Z40" s="46">
        <f>+IF(X40&lt;&gt;0,+(Y40/X40)*100,0)</f>
        <v>2.4288661677427013</v>
      </c>
      <c r="AA40" s="47">
        <f t="shared" si="4"/>
        <v>-132838053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103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>
        <v>82911</v>
      </c>
      <c r="D9" s="18"/>
      <c r="E9" s="19"/>
      <c r="F9" s="20"/>
      <c r="G9" s="20"/>
      <c r="H9" s="20">
        <v>393</v>
      </c>
      <c r="I9" s="20">
        <v>-83698</v>
      </c>
      <c r="J9" s="20">
        <v>-83305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-83305</v>
      </c>
      <c r="X9" s="20"/>
      <c r="Y9" s="20">
        <v>-83305</v>
      </c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-139386225</v>
      </c>
      <c r="D14" s="18"/>
      <c r="E14" s="19">
        <v>-140661146</v>
      </c>
      <c r="F14" s="20">
        <v>-148902755</v>
      </c>
      <c r="G14" s="20">
        <v>-7962648</v>
      </c>
      <c r="H14" s="20">
        <v>-8021764</v>
      </c>
      <c r="I14" s="20">
        <v>-8946050</v>
      </c>
      <c r="J14" s="20">
        <v>-24930462</v>
      </c>
      <c r="K14" s="20">
        <v>-6814924</v>
      </c>
      <c r="L14" s="20">
        <v>-1377412</v>
      </c>
      <c r="M14" s="20">
        <v>-6252993</v>
      </c>
      <c r="N14" s="20">
        <v>-14445329</v>
      </c>
      <c r="O14" s="20">
        <v>-14760049</v>
      </c>
      <c r="P14" s="20">
        <v>-6907864</v>
      </c>
      <c r="Q14" s="20">
        <v>-9168539</v>
      </c>
      <c r="R14" s="20">
        <v>-30836452</v>
      </c>
      <c r="S14" s="20">
        <v>-10109266</v>
      </c>
      <c r="T14" s="20">
        <v>-9563015</v>
      </c>
      <c r="U14" s="20">
        <v>-12256415</v>
      </c>
      <c r="V14" s="20">
        <v>-31928696</v>
      </c>
      <c r="W14" s="20">
        <v>-102140939</v>
      </c>
      <c r="X14" s="20">
        <v>-148902755</v>
      </c>
      <c r="Y14" s="20">
        <v>46761816</v>
      </c>
      <c r="Z14" s="21">
        <v>-31.4</v>
      </c>
      <c r="AA14" s="22">
        <v>-148902755</v>
      </c>
    </row>
    <row r="15" spans="1:27" ht="12.75">
      <c r="A15" s="23" t="s">
        <v>42</v>
      </c>
      <c r="B15" s="17"/>
      <c r="C15" s="18">
        <v>-111224</v>
      </c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43</v>
      </c>
      <c r="B16" s="17" t="s">
        <v>6</v>
      </c>
      <c r="C16" s="18">
        <v>-696920</v>
      </c>
      <c r="D16" s="18"/>
      <c r="E16" s="19">
        <v>-1750000</v>
      </c>
      <c r="F16" s="20">
        <v>-1750000</v>
      </c>
      <c r="G16" s="20"/>
      <c r="H16" s="20"/>
      <c r="I16" s="20"/>
      <c r="J16" s="20"/>
      <c r="K16" s="20"/>
      <c r="L16" s="20">
        <v>1085000</v>
      </c>
      <c r="M16" s="20"/>
      <c r="N16" s="20">
        <v>1085000</v>
      </c>
      <c r="O16" s="20">
        <v>-346270</v>
      </c>
      <c r="P16" s="20"/>
      <c r="Q16" s="20">
        <v>-4764</v>
      </c>
      <c r="R16" s="20">
        <v>-351034</v>
      </c>
      <c r="S16" s="20"/>
      <c r="T16" s="20">
        <v>-87156</v>
      </c>
      <c r="U16" s="20"/>
      <c r="V16" s="20">
        <v>-87156</v>
      </c>
      <c r="W16" s="20">
        <v>646810</v>
      </c>
      <c r="X16" s="20">
        <v>-1750000</v>
      </c>
      <c r="Y16" s="20">
        <v>2396810</v>
      </c>
      <c r="Z16" s="21">
        <v>-136.96</v>
      </c>
      <c r="AA16" s="22">
        <v>-1750000</v>
      </c>
    </row>
    <row r="17" spans="1:27" ht="12.75">
      <c r="A17" s="24" t="s">
        <v>44</v>
      </c>
      <c r="B17" s="25"/>
      <c r="C17" s="26">
        <f aca="true" t="shared" si="0" ref="C17:Y17">SUM(C6:C16)</f>
        <v>-140111458</v>
      </c>
      <c r="D17" s="26">
        <f>SUM(D6:D16)</f>
        <v>0</v>
      </c>
      <c r="E17" s="27">
        <f t="shared" si="0"/>
        <v>-142411146</v>
      </c>
      <c r="F17" s="28">
        <f t="shared" si="0"/>
        <v>-150652755</v>
      </c>
      <c r="G17" s="28">
        <f t="shared" si="0"/>
        <v>-7962648</v>
      </c>
      <c r="H17" s="28">
        <f t="shared" si="0"/>
        <v>-8021371</v>
      </c>
      <c r="I17" s="28">
        <f t="shared" si="0"/>
        <v>-9029748</v>
      </c>
      <c r="J17" s="28">
        <f t="shared" si="0"/>
        <v>-25013767</v>
      </c>
      <c r="K17" s="28">
        <f t="shared" si="0"/>
        <v>-6814924</v>
      </c>
      <c r="L17" s="28">
        <f t="shared" si="0"/>
        <v>-292412</v>
      </c>
      <c r="M17" s="28">
        <f t="shared" si="0"/>
        <v>-6252993</v>
      </c>
      <c r="N17" s="28">
        <f t="shared" si="0"/>
        <v>-13360329</v>
      </c>
      <c r="O17" s="28">
        <f t="shared" si="0"/>
        <v>-15106319</v>
      </c>
      <c r="P17" s="28">
        <f t="shared" si="0"/>
        <v>-6907864</v>
      </c>
      <c r="Q17" s="28">
        <f t="shared" si="0"/>
        <v>-9173303</v>
      </c>
      <c r="R17" s="28">
        <f t="shared" si="0"/>
        <v>-31187486</v>
      </c>
      <c r="S17" s="28">
        <f t="shared" si="0"/>
        <v>-10109266</v>
      </c>
      <c r="T17" s="28">
        <f t="shared" si="0"/>
        <v>-9650171</v>
      </c>
      <c r="U17" s="28">
        <f t="shared" si="0"/>
        <v>-12256415</v>
      </c>
      <c r="V17" s="28">
        <f t="shared" si="0"/>
        <v>-32015852</v>
      </c>
      <c r="W17" s="28">
        <f t="shared" si="0"/>
        <v>-101577434</v>
      </c>
      <c r="X17" s="28">
        <f t="shared" si="0"/>
        <v>-150652755</v>
      </c>
      <c r="Y17" s="28">
        <f t="shared" si="0"/>
        <v>49075321</v>
      </c>
      <c r="Z17" s="29">
        <f>+IF(X17&lt;&gt;0,+(Y17/X17)*100,0)</f>
        <v>-32.575123501724214</v>
      </c>
      <c r="AA17" s="30">
        <f>SUM(AA6:AA16)</f>
        <v>-150652755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8286</v>
      </c>
      <c r="D33" s="18"/>
      <c r="E33" s="19">
        <v>-132404</v>
      </c>
      <c r="F33" s="20">
        <v>-132404</v>
      </c>
      <c r="G33" s="20">
        <v>-2675</v>
      </c>
      <c r="H33" s="36">
        <v>4042</v>
      </c>
      <c r="I33" s="36">
        <v>2605</v>
      </c>
      <c r="J33" s="36">
        <v>3972</v>
      </c>
      <c r="K33" s="20">
        <v>-6444</v>
      </c>
      <c r="L33" s="20">
        <v>7437</v>
      </c>
      <c r="M33" s="20">
        <v>-1318</v>
      </c>
      <c r="N33" s="20">
        <v>-325</v>
      </c>
      <c r="O33" s="36">
        <v>-7748</v>
      </c>
      <c r="P33" s="36">
        <v>6691</v>
      </c>
      <c r="Q33" s="36">
        <v>-5699</v>
      </c>
      <c r="R33" s="20">
        <v>-6756</v>
      </c>
      <c r="S33" s="20">
        <v>3109</v>
      </c>
      <c r="T33" s="20">
        <v>-3972</v>
      </c>
      <c r="U33" s="20">
        <v>3972</v>
      </c>
      <c r="V33" s="36">
        <v>3109</v>
      </c>
      <c r="W33" s="36"/>
      <c r="X33" s="36">
        <v>-132404</v>
      </c>
      <c r="Y33" s="20">
        <v>132404</v>
      </c>
      <c r="Z33" s="21">
        <v>-100</v>
      </c>
      <c r="AA33" s="22">
        <v>-132404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8286</v>
      </c>
      <c r="D36" s="26">
        <f>SUM(D31:D35)</f>
        <v>0</v>
      </c>
      <c r="E36" s="27">
        <f t="shared" si="2"/>
        <v>-132404</v>
      </c>
      <c r="F36" s="28">
        <f t="shared" si="2"/>
        <v>-132404</v>
      </c>
      <c r="G36" s="28">
        <f t="shared" si="2"/>
        <v>-2675</v>
      </c>
      <c r="H36" s="28">
        <f t="shared" si="2"/>
        <v>4042</v>
      </c>
      <c r="I36" s="28">
        <f t="shared" si="2"/>
        <v>2605</v>
      </c>
      <c r="J36" s="28">
        <f t="shared" si="2"/>
        <v>3972</v>
      </c>
      <c r="K36" s="28">
        <f t="shared" si="2"/>
        <v>-6444</v>
      </c>
      <c r="L36" s="28">
        <f t="shared" si="2"/>
        <v>7437</v>
      </c>
      <c r="M36" s="28">
        <f t="shared" si="2"/>
        <v>-1318</v>
      </c>
      <c r="N36" s="28">
        <f t="shared" si="2"/>
        <v>-325</v>
      </c>
      <c r="O36" s="28">
        <f t="shared" si="2"/>
        <v>-7748</v>
      </c>
      <c r="P36" s="28">
        <f t="shared" si="2"/>
        <v>6691</v>
      </c>
      <c r="Q36" s="28">
        <f t="shared" si="2"/>
        <v>-5699</v>
      </c>
      <c r="R36" s="28">
        <f t="shared" si="2"/>
        <v>-6756</v>
      </c>
      <c r="S36" s="28">
        <f t="shared" si="2"/>
        <v>3109</v>
      </c>
      <c r="T36" s="28">
        <f t="shared" si="2"/>
        <v>-3972</v>
      </c>
      <c r="U36" s="28">
        <f t="shared" si="2"/>
        <v>3972</v>
      </c>
      <c r="V36" s="28">
        <f t="shared" si="2"/>
        <v>3109</v>
      </c>
      <c r="W36" s="28">
        <f t="shared" si="2"/>
        <v>0</v>
      </c>
      <c r="X36" s="28">
        <f t="shared" si="2"/>
        <v>-132404</v>
      </c>
      <c r="Y36" s="28">
        <f t="shared" si="2"/>
        <v>132404</v>
      </c>
      <c r="Z36" s="29">
        <f>+IF(X36&lt;&gt;0,+(Y36/X36)*100,0)</f>
        <v>-100</v>
      </c>
      <c r="AA36" s="30">
        <f>SUM(AA31:AA35)</f>
        <v>-132404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-140103172</v>
      </c>
      <c r="D38" s="32">
        <f>+D17+D27+D36</f>
        <v>0</v>
      </c>
      <c r="E38" s="33">
        <f t="shared" si="3"/>
        <v>-142543550</v>
      </c>
      <c r="F38" s="2">
        <f t="shared" si="3"/>
        <v>-150785159</v>
      </c>
      <c r="G38" s="2">
        <f t="shared" si="3"/>
        <v>-7965323</v>
      </c>
      <c r="H38" s="2">
        <f t="shared" si="3"/>
        <v>-8017329</v>
      </c>
      <c r="I38" s="2">
        <f t="shared" si="3"/>
        <v>-9027143</v>
      </c>
      <c r="J38" s="2">
        <f t="shared" si="3"/>
        <v>-25009795</v>
      </c>
      <c r="K38" s="2">
        <f t="shared" si="3"/>
        <v>-6821368</v>
      </c>
      <c r="L38" s="2">
        <f t="shared" si="3"/>
        <v>-284975</v>
      </c>
      <c r="M38" s="2">
        <f t="shared" si="3"/>
        <v>-6254311</v>
      </c>
      <c r="N38" s="2">
        <f t="shared" si="3"/>
        <v>-13360654</v>
      </c>
      <c r="O38" s="2">
        <f t="shared" si="3"/>
        <v>-15114067</v>
      </c>
      <c r="P38" s="2">
        <f t="shared" si="3"/>
        <v>-6901173</v>
      </c>
      <c r="Q38" s="2">
        <f t="shared" si="3"/>
        <v>-9179002</v>
      </c>
      <c r="R38" s="2">
        <f t="shared" si="3"/>
        <v>-31194242</v>
      </c>
      <c r="S38" s="2">
        <f t="shared" si="3"/>
        <v>-10106157</v>
      </c>
      <c r="T38" s="2">
        <f t="shared" si="3"/>
        <v>-9654143</v>
      </c>
      <c r="U38" s="2">
        <f t="shared" si="3"/>
        <v>-12252443</v>
      </c>
      <c r="V38" s="2">
        <f t="shared" si="3"/>
        <v>-32012743</v>
      </c>
      <c r="W38" s="2">
        <f t="shared" si="3"/>
        <v>-101577434</v>
      </c>
      <c r="X38" s="2">
        <f t="shared" si="3"/>
        <v>-150785159</v>
      </c>
      <c r="Y38" s="2">
        <f t="shared" si="3"/>
        <v>49207725</v>
      </c>
      <c r="Z38" s="34">
        <f>+IF(X38&lt;&gt;0,+(Y38/X38)*100,0)</f>
        <v>-32.63432908539759</v>
      </c>
      <c r="AA38" s="35">
        <f>+AA17+AA27+AA36</f>
        <v>-150785159</v>
      </c>
    </row>
    <row r="39" spans="1:27" ht="12.75">
      <c r="A39" s="23" t="s">
        <v>59</v>
      </c>
      <c r="B39" s="17"/>
      <c r="C39" s="32">
        <v>5461</v>
      </c>
      <c r="D39" s="32"/>
      <c r="E39" s="33">
        <v>38438000</v>
      </c>
      <c r="F39" s="2">
        <v>38438000</v>
      </c>
      <c r="G39" s="2">
        <v>15196</v>
      </c>
      <c r="H39" s="2">
        <f>+G40+H60</f>
        <v>-7947127</v>
      </c>
      <c r="I39" s="2">
        <f>+H40+I60</f>
        <v>-15931311</v>
      </c>
      <c r="J39" s="2">
        <f>+G39</f>
        <v>15196</v>
      </c>
      <c r="K39" s="2">
        <f>+I40+K60</f>
        <v>-24946850</v>
      </c>
      <c r="L39" s="2">
        <f>+K40+L60</f>
        <v>-31746549</v>
      </c>
      <c r="M39" s="2">
        <f>+L40+M60</f>
        <v>-31993656</v>
      </c>
      <c r="N39" s="2">
        <f>+K39</f>
        <v>-24946850</v>
      </c>
      <c r="O39" s="2">
        <f>+M40+O60</f>
        <v>-38215180</v>
      </c>
      <c r="P39" s="2">
        <f>+O40+P60</f>
        <v>-53234562</v>
      </c>
      <c r="Q39" s="2">
        <f>+P40+Q60</f>
        <v>-60010690</v>
      </c>
      <c r="R39" s="2">
        <f>+O39</f>
        <v>-38215180</v>
      </c>
      <c r="S39" s="2">
        <f>+Q40+S60</f>
        <v>-69151309</v>
      </c>
      <c r="T39" s="2">
        <f>+S40+T60</f>
        <v>-79196827</v>
      </c>
      <c r="U39" s="2">
        <f>+T40+U60</f>
        <v>-88850970</v>
      </c>
      <c r="V39" s="2">
        <f>+S39</f>
        <v>-69151309</v>
      </c>
      <c r="W39" s="2">
        <f>+G39</f>
        <v>15196</v>
      </c>
      <c r="X39" s="2">
        <v>3203167</v>
      </c>
      <c r="Y39" s="2">
        <f>+W39-X39</f>
        <v>-3187971</v>
      </c>
      <c r="Z39" s="34">
        <f>+IF(X39&lt;&gt;0,+(Y39/X39)*100,0)</f>
        <v>-99.52559451318024</v>
      </c>
      <c r="AA39" s="35">
        <v>38438000</v>
      </c>
    </row>
    <row r="40" spans="1:27" ht="12.75">
      <c r="A40" s="41" t="s">
        <v>61</v>
      </c>
      <c r="B40" s="42" t="s">
        <v>60</v>
      </c>
      <c r="C40" s="43">
        <f>+C38+C39</f>
        <v>-140097711</v>
      </c>
      <c r="D40" s="43">
        <f aca="true" t="shared" si="4" ref="D40:AA40">+D38+D39</f>
        <v>0</v>
      </c>
      <c r="E40" s="44">
        <f t="shared" si="4"/>
        <v>-104105550</v>
      </c>
      <c r="F40" s="45">
        <f t="shared" si="4"/>
        <v>-112347159</v>
      </c>
      <c r="G40" s="45">
        <f t="shared" si="4"/>
        <v>-7950127</v>
      </c>
      <c r="H40" s="45">
        <f t="shared" si="4"/>
        <v>-15964456</v>
      </c>
      <c r="I40" s="45">
        <f t="shared" si="4"/>
        <v>-24958454</v>
      </c>
      <c r="J40" s="45">
        <f>+I40</f>
        <v>-24958454</v>
      </c>
      <c r="K40" s="45">
        <f t="shared" si="4"/>
        <v>-31768218</v>
      </c>
      <c r="L40" s="45">
        <f t="shared" si="4"/>
        <v>-32031524</v>
      </c>
      <c r="M40" s="45">
        <f t="shared" si="4"/>
        <v>-38247967</v>
      </c>
      <c r="N40" s="45">
        <f>+M40</f>
        <v>-38247967</v>
      </c>
      <c r="O40" s="45">
        <f t="shared" si="4"/>
        <v>-53329247</v>
      </c>
      <c r="P40" s="45">
        <f t="shared" si="4"/>
        <v>-60135735</v>
      </c>
      <c r="Q40" s="45">
        <f t="shared" si="4"/>
        <v>-69189692</v>
      </c>
      <c r="R40" s="45">
        <f>+Q40</f>
        <v>-69189692</v>
      </c>
      <c r="S40" s="45">
        <f t="shared" si="4"/>
        <v>-79257466</v>
      </c>
      <c r="T40" s="45">
        <f t="shared" si="4"/>
        <v>-88850970</v>
      </c>
      <c r="U40" s="45">
        <f t="shared" si="4"/>
        <v>-101103413</v>
      </c>
      <c r="V40" s="45">
        <f>+U40</f>
        <v>-101103413</v>
      </c>
      <c r="W40" s="45">
        <f>+V40</f>
        <v>-101103413</v>
      </c>
      <c r="X40" s="45">
        <f t="shared" si="4"/>
        <v>-147581992</v>
      </c>
      <c r="Y40" s="45">
        <f t="shared" si="4"/>
        <v>46019754</v>
      </c>
      <c r="Z40" s="46">
        <f>+IF(X40&lt;&gt;0,+(Y40/X40)*100,0)</f>
        <v>-31.182499555907878</v>
      </c>
      <c r="AA40" s="47">
        <f t="shared" si="4"/>
        <v>-112347159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0" ht="12.75" hidden="1">
      <c r="G60">
        <v>15196</v>
      </c>
      <c r="H60">
        <v>3000</v>
      </c>
      <c r="I60">
        <v>33145</v>
      </c>
      <c r="J60">
        <v>15196</v>
      </c>
      <c r="K60">
        <v>11604</v>
      </c>
      <c r="L60">
        <v>21669</v>
      </c>
      <c r="M60">
        <v>37868</v>
      </c>
      <c r="N60">
        <v>11604</v>
      </c>
      <c r="O60">
        <v>32787</v>
      </c>
      <c r="P60">
        <v>94685</v>
      </c>
      <c r="Q60">
        <v>125045</v>
      </c>
      <c r="R60">
        <v>32787</v>
      </c>
      <c r="S60">
        <v>38383</v>
      </c>
      <c r="T60">
        <v>60639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104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-782298736</v>
      </c>
      <c r="D14" s="18"/>
      <c r="E14" s="19">
        <v>-705671123</v>
      </c>
      <c r="F14" s="20">
        <v>-768391890</v>
      </c>
      <c r="G14" s="20">
        <v>-56470785</v>
      </c>
      <c r="H14" s="20">
        <v>-75961974</v>
      </c>
      <c r="I14" s="20">
        <v>-71066643</v>
      </c>
      <c r="J14" s="20">
        <v>-203499402</v>
      </c>
      <c r="K14" s="20">
        <v>-31914609</v>
      </c>
      <c r="L14" s="20">
        <v>-76959481</v>
      </c>
      <c r="M14" s="20">
        <v>-66948007</v>
      </c>
      <c r="N14" s="20">
        <v>-175822097</v>
      </c>
      <c r="O14" s="20">
        <v>-65068241</v>
      </c>
      <c r="P14" s="20">
        <v>-51666270</v>
      </c>
      <c r="Q14" s="20">
        <v>-62305264</v>
      </c>
      <c r="R14" s="20">
        <v>-179039775</v>
      </c>
      <c r="S14" s="20">
        <v>-60362388</v>
      </c>
      <c r="T14" s="20">
        <v>-65865863</v>
      </c>
      <c r="U14" s="20">
        <v>-102688209</v>
      </c>
      <c r="V14" s="20">
        <v>-228916460</v>
      </c>
      <c r="W14" s="20">
        <v>-787277734</v>
      </c>
      <c r="X14" s="20">
        <v>-768391890</v>
      </c>
      <c r="Y14" s="20">
        <v>-18885844</v>
      </c>
      <c r="Z14" s="21">
        <v>2.46</v>
      </c>
      <c r="AA14" s="22">
        <v>-768391890</v>
      </c>
    </row>
    <row r="15" spans="1:27" ht="12.75">
      <c r="A15" s="23" t="s">
        <v>42</v>
      </c>
      <c r="B15" s="17"/>
      <c r="C15" s="18">
        <v>-5322141</v>
      </c>
      <c r="D15" s="18"/>
      <c r="E15" s="19">
        <v>-4580963</v>
      </c>
      <c r="F15" s="20">
        <v>-4581489</v>
      </c>
      <c r="G15" s="20"/>
      <c r="H15" s="20">
        <v>-427</v>
      </c>
      <c r="I15" s="20">
        <v>-55</v>
      </c>
      <c r="J15" s="20">
        <v>-482</v>
      </c>
      <c r="K15" s="20">
        <v>-45</v>
      </c>
      <c r="L15" s="20"/>
      <c r="M15" s="20">
        <v>-2394516</v>
      </c>
      <c r="N15" s="20">
        <v>-2394561</v>
      </c>
      <c r="O15" s="20"/>
      <c r="P15" s="20"/>
      <c r="Q15" s="20"/>
      <c r="R15" s="20"/>
      <c r="S15" s="20"/>
      <c r="T15" s="20"/>
      <c r="U15" s="20">
        <v>-2186445</v>
      </c>
      <c r="V15" s="20">
        <v>-2186445</v>
      </c>
      <c r="W15" s="20">
        <v>-4581488</v>
      </c>
      <c r="X15" s="20">
        <v>-4581489</v>
      </c>
      <c r="Y15" s="20">
        <v>1</v>
      </c>
      <c r="Z15" s="21"/>
      <c r="AA15" s="22">
        <v>-4581489</v>
      </c>
    </row>
    <row r="16" spans="1:27" ht="12.75">
      <c r="A16" s="23" t="s">
        <v>43</v>
      </c>
      <c r="B16" s="17" t="s">
        <v>6</v>
      </c>
      <c r="C16" s="18">
        <v>-19355000</v>
      </c>
      <c r="D16" s="18"/>
      <c r="E16" s="19">
        <v>-5942500</v>
      </c>
      <c r="F16" s="20">
        <v>-2081223</v>
      </c>
      <c r="G16" s="20"/>
      <c r="H16" s="20">
        <v>-400000</v>
      </c>
      <c r="I16" s="20">
        <v>-100000</v>
      </c>
      <c r="J16" s="20">
        <v>-500000</v>
      </c>
      <c r="K16" s="20"/>
      <c r="L16" s="20"/>
      <c r="M16" s="20">
        <v>-500000</v>
      </c>
      <c r="N16" s="20">
        <v>-500000</v>
      </c>
      <c r="O16" s="20"/>
      <c r="P16" s="20"/>
      <c r="Q16" s="20"/>
      <c r="R16" s="20"/>
      <c r="S16" s="20"/>
      <c r="T16" s="20"/>
      <c r="U16" s="20">
        <v>-1000000</v>
      </c>
      <c r="V16" s="20">
        <v>-1000000</v>
      </c>
      <c r="W16" s="20">
        <v>-2000000</v>
      </c>
      <c r="X16" s="20">
        <v>-2081223</v>
      </c>
      <c r="Y16" s="20">
        <v>81223</v>
      </c>
      <c r="Z16" s="21">
        <v>-3.9</v>
      </c>
      <c r="AA16" s="22">
        <v>-2081223</v>
      </c>
    </row>
    <row r="17" spans="1:27" ht="12.75">
      <c r="A17" s="24" t="s">
        <v>44</v>
      </c>
      <c r="B17" s="25"/>
      <c r="C17" s="26">
        <f aca="true" t="shared" si="0" ref="C17:Y17">SUM(C6:C16)</f>
        <v>-806975877</v>
      </c>
      <c r="D17" s="26">
        <f>SUM(D6:D16)</f>
        <v>0</v>
      </c>
      <c r="E17" s="27">
        <f t="shared" si="0"/>
        <v>-716194586</v>
      </c>
      <c r="F17" s="28">
        <f t="shared" si="0"/>
        <v>-775054602</v>
      </c>
      <c r="G17" s="28">
        <f t="shared" si="0"/>
        <v>-56470785</v>
      </c>
      <c r="H17" s="28">
        <f t="shared" si="0"/>
        <v>-76362401</v>
      </c>
      <c r="I17" s="28">
        <f t="shared" si="0"/>
        <v>-71166698</v>
      </c>
      <c r="J17" s="28">
        <f t="shared" si="0"/>
        <v>-203999884</v>
      </c>
      <c r="K17" s="28">
        <f t="shared" si="0"/>
        <v>-31914654</v>
      </c>
      <c r="L17" s="28">
        <f t="shared" si="0"/>
        <v>-76959481</v>
      </c>
      <c r="M17" s="28">
        <f t="shared" si="0"/>
        <v>-69842523</v>
      </c>
      <c r="N17" s="28">
        <f t="shared" si="0"/>
        <v>-178716658</v>
      </c>
      <c r="O17" s="28">
        <f t="shared" si="0"/>
        <v>-65068241</v>
      </c>
      <c r="P17" s="28">
        <f t="shared" si="0"/>
        <v>-51666270</v>
      </c>
      <c r="Q17" s="28">
        <f t="shared" si="0"/>
        <v>-62305264</v>
      </c>
      <c r="R17" s="28">
        <f t="shared" si="0"/>
        <v>-179039775</v>
      </c>
      <c r="S17" s="28">
        <f t="shared" si="0"/>
        <v>-60362388</v>
      </c>
      <c r="T17" s="28">
        <f t="shared" si="0"/>
        <v>-65865863</v>
      </c>
      <c r="U17" s="28">
        <f t="shared" si="0"/>
        <v>-105874654</v>
      </c>
      <c r="V17" s="28">
        <f t="shared" si="0"/>
        <v>-232102905</v>
      </c>
      <c r="W17" s="28">
        <f t="shared" si="0"/>
        <v>-793859222</v>
      </c>
      <c r="X17" s="28">
        <f t="shared" si="0"/>
        <v>-775054602</v>
      </c>
      <c r="Y17" s="28">
        <f t="shared" si="0"/>
        <v>-18804620</v>
      </c>
      <c r="Z17" s="29">
        <f>+IF(X17&lt;&gt;0,+(Y17/X17)*100,0)</f>
        <v>2.4262316424514307</v>
      </c>
      <c r="AA17" s="30">
        <f>SUM(AA6:AA16)</f>
        <v>-775054602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-116182</v>
      </c>
      <c r="D23" s="40"/>
      <c r="E23" s="19">
        <v>-4698</v>
      </c>
      <c r="F23" s="20"/>
      <c r="G23" s="36">
        <v>-102527</v>
      </c>
      <c r="H23" s="36">
        <v>116181</v>
      </c>
      <c r="I23" s="36">
        <v>888</v>
      </c>
      <c r="J23" s="20">
        <v>14542</v>
      </c>
      <c r="K23" s="36">
        <v>4</v>
      </c>
      <c r="L23" s="36"/>
      <c r="M23" s="20">
        <v>-4469</v>
      </c>
      <c r="N23" s="36">
        <v>-4465</v>
      </c>
      <c r="O23" s="36">
        <v>8938</v>
      </c>
      <c r="P23" s="36">
        <v>-4469</v>
      </c>
      <c r="Q23" s="20">
        <v>-4469</v>
      </c>
      <c r="R23" s="36"/>
      <c r="S23" s="36">
        <v>8938</v>
      </c>
      <c r="T23" s="20">
        <v>-4469</v>
      </c>
      <c r="U23" s="36">
        <v>-1723</v>
      </c>
      <c r="V23" s="36">
        <v>2746</v>
      </c>
      <c r="W23" s="36">
        <v>12823</v>
      </c>
      <c r="X23" s="20">
        <v>-4698</v>
      </c>
      <c r="Y23" s="36">
        <v>17521</v>
      </c>
      <c r="Z23" s="37">
        <v>-372.95</v>
      </c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-116182</v>
      </c>
      <c r="D27" s="26">
        <f>SUM(D21:D26)</f>
        <v>0</v>
      </c>
      <c r="E27" s="27">
        <f t="shared" si="1"/>
        <v>-4698</v>
      </c>
      <c r="F27" s="28">
        <f t="shared" si="1"/>
        <v>0</v>
      </c>
      <c r="G27" s="28">
        <f t="shared" si="1"/>
        <v>-102527</v>
      </c>
      <c r="H27" s="28">
        <f t="shared" si="1"/>
        <v>116181</v>
      </c>
      <c r="I27" s="28">
        <f t="shared" si="1"/>
        <v>888</v>
      </c>
      <c r="J27" s="28">
        <f t="shared" si="1"/>
        <v>14542</v>
      </c>
      <c r="K27" s="28">
        <f t="shared" si="1"/>
        <v>4</v>
      </c>
      <c r="L27" s="28">
        <f t="shared" si="1"/>
        <v>0</v>
      </c>
      <c r="M27" s="28">
        <f t="shared" si="1"/>
        <v>-4469</v>
      </c>
      <c r="N27" s="28">
        <f t="shared" si="1"/>
        <v>-4465</v>
      </c>
      <c r="O27" s="28">
        <f t="shared" si="1"/>
        <v>8938</v>
      </c>
      <c r="P27" s="28">
        <f t="shared" si="1"/>
        <v>-4469</v>
      </c>
      <c r="Q27" s="28">
        <f t="shared" si="1"/>
        <v>-4469</v>
      </c>
      <c r="R27" s="28">
        <f t="shared" si="1"/>
        <v>0</v>
      </c>
      <c r="S27" s="28">
        <f t="shared" si="1"/>
        <v>8938</v>
      </c>
      <c r="T27" s="28">
        <f t="shared" si="1"/>
        <v>-4469</v>
      </c>
      <c r="U27" s="28">
        <f t="shared" si="1"/>
        <v>-1723</v>
      </c>
      <c r="V27" s="28">
        <f t="shared" si="1"/>
        <v>2746</v>
      </c>
      <c r="W27" s="28">
        <f t="shared" si="1"/>
        <v>12823</v>
      </c>
      <c r="X27" s="28">
        <f t="shared" si="1"/>
        <v>-4698</v>
      </c>
      <c r="Y27" s="28">
        <f t="shared" si="1"/>
        <v>17521</v>
      </c>
      <c r="Z27" s="29">
        <f>+IF(X27&lt;&gt;0,+(Y27/X27)*100,0)</f>
        <v>-372.94593444018733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46772</v>
      </c>
      <c r="D33" s="18"/>
      <c r="E33" s="19">
        <v>2397467</v>
      </c>
      <c r="F33" s="20"/>
      <c r="G33" s="20">
        <v>9003490</v>
      </c>
      <c r="H33" s="36">
        <v>-10050416</v>
      </c>
      <c r="I33" s="36">
        <v>2591</v>
      </c>
      <c r="J33" s="36">
        <v>-1044335</v>
      </c>
      <c r="K33" s="20">
        <v>2660</v>
      </c>
      <c r="L33" s="20">
        <v>2762</v>
      </c>
      <c r="M33" s="20">
        <v>-7463</v>
      </c>
      <c r="N33" s="20">
        <v>-2041</v>
      </c>
      <c r="O33" s="36">
        <v>3128</v>
      </c>
      <c r="P33" s="36">
        <v>4871</v>
      </c>
      <c r="Q33" s="36">
        <v>-11004</v>
      </c>
      <c r="R33" s="20">
        <v>-3005</v>
      </c>
      <c r="S33" s="20">
        <v>12236</v>
      </c>
      <c r="T33" s="20">
        <v>-468</v>
      </c>
      <c r="U33" s="20">
        <v>102296</v>
      </c>
      <c r="V33" s="36">
        <v>114064</v>
      </c>
      <c r="W33" s="36">
        <v>-935317</v>
      </c>
      <c r="X33" s="36">
        <v>2397467</v>
      </c>
      <c r="Y33" s="20">
        <v>-3332784</v>
      </c>
      <c r="Z33" s="21">
        <v>-139.01</v>
      </c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>
        <v>-859294</v>
      </c>
      <c r="F35" s="20">
        <v>-859294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>
        <v>-7528863</v>
      </c>
      <c r="V35" s="20">
        <v>-7528863</v>
      </c>
      <c r="W35" s="20">
        <v>-7528863</v>
      </c>
      <c r="X35" s="20">
        <v>-859294</v>
      </c>
      <c r="Y35" s="20">
        <v>-6669569</v>
      </c>
      <c r="Z35" s="21">
        <v>776.17</v>
      </c>
      <c r="AA35" s="22">
        <v>-859294</v>
      </c>
    </row>
    <row r="36" spans="1:27" ht="12.75">
      <c r="A36" s="24" t="s">
        <v>57</v>
      </c>
      <c r="B36" s="25"/>
      <c r="C36" s="26">
        <f aca="true" t="shared" si="2" ref="C36:Y36">SUM(C31:C35)</f>
        <v>46772</v>
      </c>
      <c r="D36" s="26">
        <f>SUM(D31:D35)</f>
        <v>0</v>
      </c>
      <c r="E36" s="27">
        <f t="shared" si="2"/>
        <v>1538173</v>
      </c>
      <c r="F36" s="28">
        <f t="shared" si="2"/>
        <v>-859294</v>
      </c>
      <c r="G36" s="28">
        <f t="shared" si="2"/>
        <v>9003490</v>
      </c>
      <c r="H36" s="28">
        <f t="shared" si="2"/>
        <v>-10050416</v>
      </c>
      <c r="I36" s="28">
        <f t="shared" si="2"/>
        <v>2591</v>
      </c>
      <c r="J36" s="28">
        <f t="shared" si="2"/>
        <v>-1044335</v>
      </c>
      <c r="K36" s="28">
        <f t="shared" si="2"/>
        <v>2660</v>
      </c>
      <c r="L36" s="28">
        <f t="shared" si="2"/>
        <v>2762</v>
      </c>
      <c r="M36" s="28">
        <f t="shared" si="2"/>
        <v>-7463</v>
      </c>
      <c r="N36" s="28">
        <f t="shared" si="2"/>
        <v>-2041</v>
      </c>
      <c r="O36" s="28">
        <f t="shared" si="2"/>
        <v>3128</v>
      </c>
      <c r="P36" s="28">
        <f t="shared" si="2"/>
        <v>4871</v>
      </c>
      <c r="Q36" s="28">
        <f t="shared" si="2"/>
        <v>-11004</v>
      </c>
      <c r="R36" s="28">
        <f t="shared" si="2"/>
        <v>-3005</v>
      </c>
      <c r="S36" s="28">
        <f t="shared" si="2"/>
        <v>12236</v>
      </c>
      <c r="T36" s="28">
        <f t="shared" si="2"/>
        <v>-468</v>
      </c>
      <c r="U36" s="28">
        <f t="shared" si="2"/>
        <v>-7426567</v>
      </c>
      <c r="V36" s="28">
        <f t="shared" si="2"/>
        <v>-7414799</v>
      </c>
      <c r="W36" s="28">
        <f t="shared" si="2"/>
        <v>-8464180</v>
      </c>
      <c r="X36" s="28">
        <f t="shared" si="2"/>
        <v>1538173</v>
      </c>
      <c r="Y36" s="28">
        <f t="shared" si="2"/>
        <v>-10002353</v>
      </c>
      <c r="Z36" s="29">
        <f>+IF(X36&lt;&gt;0,+(Y36/X36)*100,0)</f>
        <v>-650.2749040582561</v>
      </c>
      <c r="AA36" s="30">
        <f>SUM(AA31:AA35)</f>
        <v>-859294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-807045287</v>
      </c>
      <c r="D38" s="32">
        <f>+D17+D27+D36</f>
        <v>0</v>
      </c>
      <c r="E38" s="33">
        <f t="shared" si="3"/>
        <v>-714661111</v>
      </c>
      <c r="F38" s="2">
        <f t="shared" si="3"/>
        <v>-775913896</v>
      </c>
      <c r="G38" s="2">
        <f t="shared" si="3"/>
        <v>-47569822</v>
      </c>
      <c r="H38" s="2">
        <f t="shared" si="3"/>
        <v>-86296636</v>
      </c>
      <c r="I38" s="2">
        <f t="shared" si="3"/>
        <v>-71163219</v>
      </c>
      <c r="J38" s="2">
        <f t="shared" si="3"/>
        <v>-205029677</v>
      </c>
      <c r="K38" s="2">
        <f t="shared" si="3"/>
        <v>-31911990</v>
      </c>
      <c r="L38" s="2">
        <f t="shared" si="3"/>
        <v>-76956719</v>
      </c>
      <c r="M38" s="2">
        <f t="shared" si="3"/>
        <v>-69854455</v>
      </c>
      <c r="N38" s="2">
        <f t="shared" si="3"/>
        <v>-178723164</v>
      </c>
      <c r="O38" s="2">
        <f t="shared" si="3"/>
        <v>-65056175</v>
      </c>
      <c r="P38" s="2">
        <f t="shared" si="3"/>
        <v>-51665868</v>
      </c>
      <c r="Q38" s="2">
        <f t="shared" si="3"/>
        <v>-62320737</v>
      </c>
      <c r="R38" s="2">
        <f t="shared" si="3"/>
        <v>-179042780</v>
      </c>
      <c r="S38" s="2">
        <f t="shared" si="3"/>
        <v>-60341214</v>
      </c>
      <c r="T38" s="2">
        <f t="shared" si="3"/>
        <v>-65870800</v>
      </c>
      <c r="U38" s="2">
        <f t="shared" si="3"/>
        <v>-113302944</v>
      </c>
      <c r="V38" s="2">
        <f t="shared" si="3"/>
        <v>-239514958</v>
      </c>
      <c r="W38" s="2">
        <f t="shared" si="3"/>
        <v>-802310579</v>
      </c>
      <c r="X38" s="2">
        <f t="shared" si="3"/>
        <v>-773521127</v>
      </c>
      <c r="Y38" s="2">
        <f t="shared" si="3"/>
        <v>-28789452</v>
      </c>
      <c r="Z38" s="34">
        <f>+IF(X38&lt;&gt;0,+(Y38/X38)*100,0)</f>
        <v>3.721870159080994</v>
      </c>
      <c r="AA38" s="35">
        <f>+AA17+AA27+AA36</f>
        <v>-775913896</v>
      </c>
    </row>
    <row r="39" spans="1:27" ht="12.75">
      <c r="A39" s="23" t="s">
        <v>59</v>
      </c>
      <c r="B39" s="17"/>
      <c r="C39" s="32">
        <v>461491281</v>
      </c>
      <c r="D39" s="32"/>
      <c r="E39" s="33">
        <v>384218548</v>
      </c>
      <c r="F39" s="2">
        <v>382379400</v>
      </c>
      <c r="G39" s="2">
        <v>494384118</v>
      </c>
      <c r="H39" s="2">
        <f>+G40+H60</f>
        <v>446814717</v>
      </c>
      <c r="I39" s="2">
        <f>+H40+I60</f>
        <v>360518081</v>
      </c>
      <c r="J39" s="2">
        <f>+G39</f>
        <v>494384118</v>
      </c>
      <c r="K39" s="2">
        <f>+I40+K60</f>
        <v>289354862</v>
      </c>
      <c r="L39" s="2">
        <f>+K40+L60</f>
        <v>257442872</v>
      </c>
      <c r="M39" s="2">
        <f>+L40+M60</f>
        <v>180486153</v>
      </c>
      <c r="N39" s="2">
        <f>+K39</f>
        <v>289354862</v>
      </c>
      <c r="O39" s="2">
        <f>+M40+O60</f>
        <v>110631698</v>
      </c>
      <c r="P39" s="2">
        <f>+O40+P60</f>
        <v>45488721</v>
      </c>
      <c r="Q39" s="2">
        <f>+P40+Q60</f>
        <v>-6177147</v>
      </c>
      <c r="R39" s="2">
        <f>+O39</f>
        <v>110631698</v>
      </c>
      <c r="S39" s="2">
        <f>+Q40+S60</f>
        <v>-68497884</v>
      </c>
      <c r="T39" s="2">
        <f>+S40+T60</f>
        <v>-128839098</v>
      </c>
      <c r="U39" s="2">
        <f>+T40+U60</f>
        <v>-194709898</v>
      </c>
      <c r="V39" s="2">
        <f>+S39</f>
        <v>-68497884</v>
      </c>
      <c r="W39" s="2">
        <f>+G39</f>
        <v>494384118</v>
      </c>
      <c r="X39" s="2">
        <v>31864947</v>
      </c>
      <c r="Y39" s="2">
        <f>+W39-X39</f>
        <v>462519171</v>
      </c>
      <c r="Z39" s="34">
        <f>+IF(X39&lt;&gt;0,+(Y39/X39)*100,0)</f>
        <v>1451.498321964885</v>
      </c>
      <c r="AA39" s="35">
        <v>382379400</v>
      </c>
    </row>
    <row r="40" spans="1:27" ht="12.75">
      <c r="A40" s="41" t="s">
        <v>61</v>
      </c>
      <c r="B40" s="42" t="s">
        <v>60</v>
      </c>
      <c r="C40" s="43">
        <f>+C38+C39</f>
        <v>-345554006</v>
      </c>
      <c r="D40" s="43">
        <f aca="true" t="shared" si="4" ref="D40:AA40">+D38+D39</f>
        <v>0</v>
      </c>
      <c r="E40" s="44">
        <f t="shared" si="4"/>
        <v>-330442563</v>
      </c>
      <c r="F40" s="45">
        <f t="shared" si="4"/>
        <v>-393534496</v>
      </c>
      <c r="G40" s="45">
        <f t="shared" si="4"/>
        <v>446814296</v>
      </c>
      <c r="H40" s="45">
        <f t="shared" si="4"/>
        <v>360518081</v>
      </c>
      <c r="I40" s="45">
        <f t="shared" si="4"/>
        <v>289354862</v>
      </c>
      <c r="J40" s="45">
        <f>+I40</f>
        <v>289354862</v>
      </c>
      <c r="K40" s="45">
        <f t="shared" si="4"/>
        <v>257442872</v>
      </c>
      <c r="L40" s="45">
        <f t="shared" si="4"/>
        <v>180486153</v>
      </c>
      <c r="M40" s="45">
        <f t="shared" si="4"/>
        <v>110631698</v>
      </c>
      <c r="N40" s="45">
        <f>+M40</f>
        <v>110631698</v>
      </c>
      <c r="O40" s="45">
        <f t="shared" si="4"/>
        <v>45575523</v>
      </c>
      <c r="P40" s="45">
        <f t="shared" si="4"/>
        <v>-6177147</v>
      </c>
      <c r="Q40" s="45">
        <f t="shared" si="4"/>
        <v>-68497884</v>
      </c>
      <c r="R40" s="45">
        <f>+Q40</f>
        <v>-68497884</v>
      </c>
      <c r="S40" s="45">
        <f t="shared" si="4"/>
        <v>-128839098</v>
      </c>
      <c r="T40" s="45">
        <f t="shared" si="4"/>
        <v>-194709898</v>
      </c>
      <c r="U40" s="45">
        <f t="shared" si="4"/>
        <v>-308012842</v>
      </c>
      <c r="V40" s="45">
        <f>+U40</f>
        <v>-308012842</v>
      </c>
      <c r="W40" s="45">
        <f>+V40</f>
        <v>-308012842</v>
      </c>
      <c r="X40" s="45">
        <f t="shared" si="4"/>
        <v>-741656180</v>
      </c>
      <c r="Y40" s="45">
        <f t="shared" si="4"/>
        <v>433729719</v>
      </c>
      <c r="Z40" s="46">
        <f>+IF(X40&lt;&gt;0,+(Y40/X40)*100,0)</f>
        <v>-58.48123843584773</v>
      </c>
      <c r="AA40" s="47">
        <f t="shared" si="4"/>
        <v>-393534496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6" ht="12.75" hidden="1">
      <c r="G60">
        <v>494384118</v>
      </c>
      <c r="H60">
        <v>421</v>
      </c>
      <c r="J60">
        <v>494384118</v>
      </c>
      <c r="P60">
        <v>-86802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105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>
        <v>224471</v>
      </c>
      <c r="G8" s="20"/>
      <c r="H8" s="20"/>
      <c r="I8" s="20"/>
      <c r="J8" s="20"/>
      <c r="K8" s="20"/>
      <c r="L8" s="20"/>
      <c r="M8" s="20"/>
      <c r="N8" s="20"/>
      <c r="O8" s="20"/>
      <c r="P8" s="20">
        <v>2847</v>
      </c>
      <c r="Q8" s="20">
        <v>3657</v>
      </c>
      <c r="R8" s="20">
        <v>6504</v>
      </c>
      <c r="S8" s="20">
        <v>4624</v>
      </c>
      <c r="T8" s="20">
        <v>2432</v>
      </c>
      <c r="U8" s="20">
        <v>3395</v>
      </c>
      <c r="V8" s="20">
        <v>10451</v>
      </c>
      <c r="W8" s="20">
        <v>16955</v>
      </c>
      <c r="X8" s="20">
        <v>224471</v>
      </c>
      <c r="Y8" s="20">
        <v>-207516</v>
      </c>
      <c r="Z8" s="21">
        <v>-92.45</v>
      </c>
      <c r="AA8" s="22">
        <v>224471</v>
      </c>
    </row>
    <row r="9" spans="1:27" ht="12.75">
      <c r="A9" s="23" t="s">
        <v>36</v>
      </c>
      <c r="B9" s="17" t="s">
        <v>6</v>
      </c>
      <c r="C9" s="18">
        <v>9212</v>
      </c>
      <c r="D9" s="18"/>
      <c r="E9" s="19"/>
      <c r="F9" s="20">
        <v>42486207</v>
      </c>
      <c r="G9" s="20">
        <v>9392</v>
      </c>
      <c r="H9" s="20">
        <v>9251</v>
      </c>
      <c r="I9" s="20">
        <v>9001</v>
      </c>
      <c r="J9" s="20">
        <v>27644</v>
      </c>
      <c r="K9" s="20">
        <v>9348</v>
      </c>
      <c r="L9" s="20">
        <v>9095</v>
      </c>
      <c r="M9" s="20">
        <v>9446</v>
      </c>
      <c r="N9" s="20">
        <v>27889</v>
      </c>
      <c r="O9" s="20">
        <v>9288</v>
      </c>
      <c r="P9" s="20">
        <v>-4590016</v>
      </c>
      <c r="Q9" s="20">
        <v>1166374</v>
      </c>
      <c r="R9" s="20">
        <v>-3414354</v>
      </c>
      <c r="S9" s="20">
        <v>1340655</v>
      </c>
      <c r="T9" s="20">
        <v>-8986896</v>
      </c>
      <c r="U9" s="20">
        <v>31693205</v>
      </c>
      <c r="V9" s="20">
        <v>24046964</v>
      </c>
      <c r="W9" s="20">
        <v>20688143</v>
      </c>
      <c r="X9" s="20">
        <v>42486207</v>
      </c>
      <c r="Y9" s="20">
        <v>-21798064</v>
      </c>
      <c r="Z9" s="21">
        <v>-51.31</v>
      </c>
      <c r="AA9" s="22">
        <v>42486207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>
        <v>6584813</v>
      </c>
      <c r="G10" s="20"/>
      <c r="H10" s="20"/>
      <c r="I10" s="20"/>
      <c r="J10" s="20"/>
      <c r="K10" s="20"/>
      <c r="L10" s="20"/>
      <c r="M10" s="20"/>
      <c r="N10" s="20"/>
      <c r="O10" s="20"/>
      <c r="P10" s="20">
        <v>-165338</v>
      </c>
      <c r="Q10" s="20">
        <v>7958</v>
      </c>
      <c r="R10" s="20">
        <v>-157380</v>
      </c>
      <c r="S10" s="20">
        <v>6995</v>
      </c>
      <c r="T10" s="20">
        <v>-1723878</v>
      </c>
      <c r="U10" s="20">
        <v>-286588</v>
      </c>
      <c r="V10" s="20">
        <v>-2003471</v>
      </c>
      <c r="W10" s="20">
        <v>-2160851</v>
      </c>
      <c r="X10" s="20">
        <v>6584813</v>
      </c>
      <c r="Y10" s="20">
        <v>-8745664</v>
      </c>
      <c r="Z10" s="21">
        <v>-132.82</v>
      </c>
      <c r="AA10" s="22">
        <v>6584813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-17251608</v>
      </c>
      <c r="D14" s="18"/>
      <c r="E14" s="19">
        <v>-235941196</v>
      </c>
      <c r="F14" s="20">
        <v>-243903197</v>
      </c>
      <c r="G14" s="20">
        <v>-15367183</v>
      </c>
      <c r="H14" s="20">
        <v>-15114467</v>
      </c>
      <c r="I14" s="20">
        <v>-17443137</v>
      </c>
      <c r="J14" s="20">
        <v>-47924787</v>
      </c>
      <c r="K14" s="20">
        <v>-17314625</v>
      </c>
      <c r="L14" s="20">
        <v>-18216044</v>
      </c>
      <c r="M14" s="20">
        <v>-18936349</v>
      </c>
      <c r="N14" s="20">
        <v>-54467018</v>
      </c>
      <c r="O14" s="20">
        <v>-16442889</v>
      </c>
      <c r="P14" s="20">
        <v>-14973535</v>
      </c>
      <c r="Q14" s="20">
        <v>-15707885</v>
      </c>
      <c r="R14" s="20">
        <v>-47124309</v>
      </c>
      <c r="S14" s="20">
        <v>-14190049</v>
      </c>
      <c r="T14" s="20">
        <v>-10259227</v>
      </c>
      <c r="U14" s="20">
        <v>-27466110</v>
      </c>
      <c r="V14" s="20">
        <v>-51915386</v>
      </c>
      <c r="W14" s="20">
        <v>-201431500</v>
      </c>
      <c r="X14" s="20">
        <v>-243903197</v>
      </c>
      <c r="Y14" s="20">
        <v>42471697</v>
      </c>
      <c r="Z14" s="21">
        <v>-17.41</v>
      </c>
      <c r="AA14" s="22">
        <v>-243903197</v>
      </c>
    </row>
    <row r="15" spans="1:27" ht="12.75">
      <c r="A15" s="23" t="s">
        <v>42</v>
      </c>
      <c r="B15" s="17"/>
      <c r="C15" s="18">
        <v>-80216</v>
      </c>
      <c r="D15" s="18"/>
      <c r="E15" s="19">
        <v>-306577</v>
      </c>
      <c r="F15" s="20">
        <v>-538577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>
        <v>-272859</v>
      </c>
      <c r="V15" s="20">
        <v>-272859</v>
      </c>
      <c r="W15" s="20">
        <v>-272859</v>
      </c>
      <c r="X15" s="20">
        <v>-538577</v>
      </c>
      <c r="Y15" s="20">
        <v>265718</v>
      </c>
      <c r="Z15" s="21">
        <v>-49.34</v>
      </c>
      <c r="AA15" s="22">
        <v>-538577</v>
      </c>
    </row>
    <row r="16" spans="1:27" ht="12.75">
      <c r="A16" s="23" t="s">
        <v>43</v>
      </c>
      <c r="B16" s="17" t="s">
        <v>6</v>
      </c>
      <c r="C16" s="18">
        <v>1925299</v>
      </c>
      <c r="D16" s="18"/>
      <c r="E16" s="19">
        <v>-7265814</v>
      </c>
      <c r="F16" s="20">
        <v>-1500674</v>
      </c>
      <c r="G16" s="20">
        <v>-110685</v>
      </c>
      <c r="H16" s="20">
        <v>-628926</v>
      </c>
      <c r="I16" s="20">
        <v>-4455</v>
      </c>
      <c r="J16" s="20">
        <v>-744066</v>
      </c>
      <c r="K16" s="20">
        <v>-161569</v>
      </c>
      <c r="L16" s="20">
        <v>338729</v>
      </c>
      <c r="M16" s="20">
        <v>-123750</v>
      </c>
      <c r="N16" s="20">
        <v>53410</v>
      </c>
      <c r="O16" s="20">
        <v>412419</v>
      </c>
      <c r="P16" s="20"/>
      <c r="Q16" s="20"/>
      <c r="R16" s="20">
        <v>412419</v>
      </c>
      <c r="S16" s="20"/>
      <c r="T16" s="20"/>
      <c r="U16" s="20"/>
      <c r="V16" s="20"/>
      <c r="W16" s="20">
        <v>-278237</v>
      </c>
      <c r="X16" s="20">
        <v>-1500674</v>
      </c>
      <c r="Y16" s="20">
        <v>1222437</v>
      </c>
      <c r="Z16" s="21">
        <v>-81.46</v>
      </c>
      <c r="AA16" s="22">
        <v>-1500674</v>
      </c>
    </row>
    <row r="17" spans="1:27" ht="12.75">
      <c r="A17" s="24" t="s">
        <v>44</v>
      </c>
      <c r="B17" s="25"/>
      <c r="C17" s="26">
        <f aca="true" t="shared" si="0" ref="C17:Y17">SUM(C6:C16)</f>
        <v>-15397313</v>
      </c>
      <c r="D17" s="26">
        <f>SUM(D6:D16)</f>
        <v>0</v>
      </c>
      <c r="E17" s="27">
        <f t="shared" si="0"/>
        <v>-243513587</v>
      </c>
      <c r="F17" s="28">
        <f t="shared" si="0"/>
        <v>-196646957</v>
      </c>
      <c r="G17" s="28">
        <f t="shared" si="0"/>
        <v>-15468476</v>
      </c>
      <c r="H17" s="28">
        <f t="shared" si="0"/>
        <v>-15734142</v>
      </c>
      <c r="I17" s="28">
        <f t="shared" si="0"/>
        <v>-17438591</v>
      </c>
      <c r="J17" s="28">
        <f t="shared" si="0"/>
        <v>-48641209</v>
      </c>
      <c r="K17" s="28">
        <f t="shared" si="0"/>
        <v>-17466846</v>
      </c>
      <c r="L17" s="28">
        <f t="shared" si="0"/>
        <v>-17868220</v>
      </c>
      <c r="M17" s="28">
        <f t="shared" si="0"/>
        <v>-19050653</v>
      </c>
      <c r="N17" s="28">
        <f t="shared" si="0"/>
        <v>-54385719</v>
      </c>
      <c r="O17" s="28">
        <f t="shared" si="0"/>
        <v>-16021182</v>
      </c>
      <c r="P17" s="28">
        <f t="shared" si="0"/>
        <v>-19726042</v>
      </c>
      <c r="Q17" s="28">
        <f t="shared" si="0"/>
        <v>-14529896</v>
      </c>
      <c r="R17" s="28">
        <f t="shared" si="0"/>
        <v>-50277120</v>
      </c>
      <c r="S17" s="28">
        <f t="shared" si="0"/>
        <v>-12837775</v>
      </c>
      <c r="T17" s="28">
        <f t="shared" si="0"/>
        <v>-20967569</v>
      </c>
      <c r="U17" s="28">
        <f t="shared" si="0"/>
        <v>3671043</v>
      </c>
      <c r="V17" s="28">
        <f t="shared" si="0"/>
        <v>-30134301</v>
      </c>
      <c r="W17" s="28">
        <f t="shared" si="0"/>
        <v>-183438349</v>
      </c>
      <c r="X17" s="28">
        <f t="shared" si="0"/>
        <v>-196646957</v>
      </c>
      <c r="Y17" s="28">
        <f t="shared" si="0"/>
        <v>13208608</v>
      </c>
      <c r="Z17" s="29">
        <f>+IF(X17&lt;&gt;0,+(Y17/X17)*100,0)</f>
        <v>-6.716914515997316</v>
      </c>
      <c r="AA17" s="30">
        <f>SUM(AA6:AA16)</f>
        <v>-196646957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-2871515</v>
      </c>
      <c r="D33" s="18"/>
      <c r="E33" s="19">
        <v>-47923</v>
      </c>
      <c r="F33" s="20">
        <v>-27973</v>
      </c>
      <c r="G33" s="20">
        <v>-32198</v>
      </c>
      <c r="H33" s="36">
        <v>325919</v>
      </c>
      <c r="I33" s="36">
        <v>-672490</v>
      </c>
      <c r="J33" s="36">
        <v>-378769</v>
      </c>
      <c r="K33" s="20">
        <v>346582</v>
      </c>
      <c r="L33" s="20">
        <v>-18268</v>
      </c>
      <c r="M33" s="20">
        <v>18104</v>
      </c>
      <c r="N33" s="20">
        <v>346418</v>
      </c>
      <c r="O33" s="36">
        <v>-14578</v>
      </c>
      <c r="P33" s="36">
        <v>65745</v>
      </c>
      <c r="Q33" s="36">
        <v>-114657</v>
      </c>
      <c r="R33" s="20">
        <v>-63490</v>
      </c>
      <c r="S33" s="20">
        <v>52144</v>
      </c>
      <c r="T33" s="20">
        <v>-49426</v>
      </c>
      <c r="U33" s="20">
        <v>26552</v>
      </c>
      <c r="V33" s="36">
        <v>29270</v>
      </c>
      <c r="W33" s="36">
        <v>-66571</v>
      </c>
      <c r="X33" s="36">
        <v>-75896</v>
      </c>
      <c r="Y33" s="20">
        <v>9325</v>
      </c>
      <c r="Z33" s="21">
        <v>-12.29</v>
      </c>
      <c r="AA33" s="22">
        <v>-27973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813391</v>
      </c>
      <c r="D35" s="18"/>
      <c r="E35" s="19"/>
      <c r="F35" s="20">
        <v>-851378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>
        <v>996794</v>
      </c>
      <c r="V35" s="20">
        <v>996794</v>
      </c>
      <c r="W35" s="20">
        <v>996794</v>
      </c>
      <c r="X35" s="20">
        <v>-851378</v>
      </c>
      <c r="Y35" s="20">
        <v>1848172</v>
      </c>
      <c r="Z35" s="21">
        <v>-217.08</v>
      </c>
      <c r="AA35" s="22">
        <v>-851378</v>
      </c>
    </row>
    <row r="36" spans="1:27" ht="12.75">
      <c r="A36" s="24" t="s">
        <v>57</v>
      </c>
      <c r="B36" s="25"/>
      <c r="C36" s="26">
        <f aca="true" t="shared" si="2" ref="C36:Y36">SUM(C31:C35)</f>
        <v>-2058124</v>
      </c>
      <c r="D36" s="26">
        <f>SUM(D31:D35)</f>
        <v>0</v>
      </c>
      <c r="E36" s="27">
        <f t="shared" si="2"/>
        <v>-47923</v>
      </c>
      <c r="F36" s="28">
        <f t="shared" si="2"/>
        <v>-879351</v>
      </c>
      <c r="G36" s="28">
        <f t="shared" si="2"/>
        <v>-32198</v>
      </c>
      <c r="H36" s="28">
        <f t="shared" si="2"/>
        <v>325919</v>
      </c>
      <c r="I36" s="28">
        <f t="shared" si="2"/>
        <v>-672490</v>
      </c>
      <c r="J36" s="28">
        <f t="shared" si="2"/>
        <v>-378769</v>
      </c>
      <c r="K36" s="28">
        <f t="shared" si="2"/>
        <v>346582</v>
      </c>
      <c r="L36" s="28">
        <f t="shared" si="2"/>
        <v>-18268</v>
      </c>
      <c r="M36" s="28">
        <f t="shared" si="2"/>
        <v>18104</v>
      </c>
      <c r="N36" s="28">
        <f t="shared" si="2"/>
        <v>346418</v>
      </c>
      <c r="O36" s="28">
        <f t="shared" si="2"/>
        <v>-14578</v>
      </c>
      <c r="P36" s="28">
        <f t="shared" si="2"/>
        <v>65745</v>
      </c>
      <c r="Q36" s="28">
        <f t="shared" si="2"/>
        <v>-114657</v>
      </c>
      <c r="R36" s="28">
        <f t="shared" si="2"/>
        <v>-63490</v>
      </c>
      <c r="S36" s="28">
        <f t="shared" si="2"/>
        <v>52144</v>
      </c>
      <c r="T36" s="28">
        <f t="shared" si="2"/>
        <v>-49426</v>
      </c>
      <c r="U36" s="28">
        <f t="shared" si="2"/>
        <v>1023346</v>
      </c>
      <c r="V36" s="28">
        <f t="shared" si="2"/>
        <v>1026064</v>
      </c>
      <c r="W36" s="28">
        <f t="shared" si="2"/>
        <v>930223</v>
      </c>
      <c r="X36" s="28">
        <f t="shared" si="2"/>
        <v>-927274</v>
      </c>
      <c r="Y36" s="28">
        <f t="shared" si="2"/>
        <v>1857497</v>
      </c>
      <c r="Z36" s="29">
        <f>+IF(X36&lt;&gt;0,+(Y36/X36)*100,0)</f>
        <v>-200.31802897525438</v>
      </c>
      <c r="AA36" s="30">
        <f>SUM(AA31:AA35)</f>
        <v>-879351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-17455437</v>
      </c>
      <c r="D38" s="32">
        <f>+D17+D27+D36</f>
        <v>0</v>
      </c>
      <c r="E38" s="33">
        <f t="shared" si="3"/>
        <v>-243561510</v>
      </c>
      <c r="F38" s="2">
        <f t="shared" si="3"/>
        <v>-197526308</v>
      </c>
      <c r="G38" s="2">
        <f t="shared" si="3"/>
        <v>-15500674</v>
      </c>
      <c r="H38" s="2">
        <f t="shared" si="3"/>
        <v>-15408223</v>
      </c>
      <c r="I38" s="2">
        <f t="shared" si="3"/>
        <v>-18111081</v>
      </c>
      <c r="J38" s="2">
        <f t="shared" si="3"/>
        <v>-49019978</v>
      </c>
      <c r="K38" s="2">
        <f t="shared" si="3"/>
        <v>-17120264</v>
      </c>
      <c r="L38" s="2">
        <f t="shared" si="3"/>
        <v>-17886488</v>
      </c>
      <c r="M38" s="2">
        <f t="shared" si="3"/>
        <v>-19032549</v>
      </c>
      <c r="N38" s="2">
        <f t="shared" si="3"/>
        <v>-54039301</v>
      </c>
      <c r="O38" s="2">
        <f t="shared" si="3"/>
        <v>-16035760</v>
      </c>
      <c r="P38" s="2">
        <f t="shared" si="3"/>
        <v>-19660297</v>
      </c>
      <c r="Q38" s="2">
        <f t="shared" si="3"/>
        <v>-14644553</v>
      </c>
      <c r="R38" s="2">
        <f t="shared" si="3"/>
        <v>-50340610</v>
      </c>
      <c r="S38" s="2">
        <f t="shared" si="3"/>
        <v>-12785631</v>
      </c>
      <c r="T38" s="2">
        <f t="shared" si="3"/>
        <v>-21016995</v>
      </c>
      <c r="U38" s="2">
        <f t="shared" si="3"/>
        <v>4694389</v>
      </c>
      <c r="V38" s="2">
        <f t="shared" si="3"/>
        <v>-29108237</v>
      </c>
      <c r="W38" s="2">
        <f t="shared" si="3"/>
        <v>-182508126</v>
      </c>
      <c r="X38" s="2">
        <f t="shared" si="3"/>
        <v>-197574231</v>
      </c>
      <c r="Y38" s="2">
        <f t="shared" si="3"/>
        <v>15066105</v>
      </c>
      <c r="Z38" s="34">
        <f>+IF(X38&lt;&gt;0,+(Y38/X38)*100,0)</f>
        <v>-7.625541511028329</v>
      </c>
      <c r="AA38" s="35">
        <f>+AA17+AA27+AA36</f>
        <v>-197526308</v>
      </c>
    </row>
    <row r="39" spans="1:27" ht="12.75">
      <c r="A39" s="23" t="s">
        <v>59</v>
      </c>
      <c r="B39" s="17"/>
      <c r="C39" s="32"/>
      <c r="D39" s="32"/>
      <c r="E39" s="33"/>
      <c r="F39" s="2"/>
      <c r="G39" s="2"/>
      <c r="H39" s="2">
        <f>+G40+H60</f>
        <v>-15500674</v>
      </c>
      <c r="I39" s="2">
        <f>+H40+I60</f>
        <v>-30908897</v>
      </c>
      <c r="J39" s="2">
        <f>+G39</f>
        <v>0</v>
      </c>
      <c r="K39" s="2">
        <f>+I40+K60</f>
        <v>-49019978</v>
      </c>
      <c r="L39" s="2">
        <f>+K40+L60</f>
        <v>-66140242</v>
      </c>
      <c r="M39" s="2">
        <f>+L40+M60</f>
        <v>-24026730</v>
      </c>
      <c r="N39" s="2">
        <f>+K39</f>
        <v>-49019978</v>
      </c>
      <c r="O39" s="2">
        <f>+M40+O60</f>
        <v>-42908967</v>
      </c>
      <c r="P39" s="2">
        <f>+O40+P60</f>
        <v>-58555446</v>
      </c>
      <c r="Q39" s="2">
        <f>+P40+Q60</f>
        <v>-47849219</v>
      </c>
      <c r="R39" s="2">
        <f>+O39</f>
        <v>-42908967</v>
      </c>
      <c r="S39" s="2">
        <f>+Q40+S60</f>
        <v>-62127583</v>
      </c>
      <c r="T39" s="2">
        <f>+S40+T60</f>
        <v>-74602103</v>
      </c>
      <c r="U39" s="2">
        <f>+T40+U60</f>
        <v>-157350992</v>
      </c>
      <c r="V39" s="2">
        <f>+S39</f>
        <v>-62127583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-17455437</v>
      </c>
      <c r="D40" s="43">
        <f aca="true" t="shared" si="4" ref="D40:AA40">+D38+D39</f>
        <v>0</v>
      </c>
      <c r="E40" s="44">
        <f t="shared" si="4"/>
        <v>-243561510</v>
      </c>
      <c r="F40" s="45">
        <f t="shared" si="4"/>
        <v>-197526308</v>
      </c>
      <c r="G40" s="45">
        <f t="shared" si="4"/>
        <v>-15500674</v>
      </c>
      <c r="H40" s="45">
        <f t="shared" si="4"/>
        <v>-30908897</v>
      </c>
      <c r="I40" s="45">
        <f t="shared" si="4"/>
        <v>-49019978</v>
      </c>
      <c r="J40" s="45">
        <f>+I40</f>
        <v>-49019978</v>
      </c>
      <c r="K40" s="45">
        <f t="shared" si="4"/>
        <v>-66140242</v>
      </c>
      <c r="L40" s="45">
        <f t="shared" si="4"/>
        <v>-84026730</v>
      </c>
      <c r="M40" s="45">
        <f t="shared" si="4"/>
        <v>-43059279</v>
      </c>
      <c r="N40" s="45">
        <f>+M40</f>
        <v>-43059279</v>
      </c>
      <c r="O40" s="45">
        <f t="shared" si="4"/>
        <v>-58944727</v>
      </c>
      <c r="P40" s="45">
        <f t="shared" si="4"/>
        <v>-78215743</v>
      </c>
      <c r="Q40" s="45">
        <f t="shared" si="4"/>
        <v>-62493772</v>
      </c>
      <c r="R40" s="45">
        <f>+Q40</f>
        <v>-62493772</v>
      </c>
      <c r="S40" s="45">
        <f t="shared" si="4"/>
        <v>-74913214</v>
      </c>
      <c r="T40" s="45">
        <f t="shared" si="4"/>
        <v>-95619098</v>
      </c>
      <c r="U40" s="45">
        <f t="shared" si="4"/>
        <v>-152656603</v>
      </c>
      <c r="V40" s="45">
        <f>+U40</f>
        <v>-152656603</v>
      </c>
      <c r="W40" s="45">
        <f>+V40</f>
        <v>-152656603</v>
      </c>
      <c r="X40" s="45">
        <f t="shared" si="4"/>
        <v>-197574231</v>
      </c>
      <c r="Y40" s="45">
        <f t="shared" si="4"/>
        <v>15066105</v>
      </c>
      <c r="Z40" s="46">
        <f>+IF(X40&lt;&gt;0,+(Y40/X40)*100,0)</f>
        <v>-7.625541511028329</v>
      </c>
      <c r="AA40" s="47">
        <f t="shared" si="4"/>
        <v>-197526308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13:21" ht="12.75" hidden="1">
      <c r="M60">
        <v>60000000</v>
      </c>
      <c r="O60">
        <v>150312</v>
      </c>
      <c r="P60">
        <v>389281</v>
      </c>
      <c r="Q60">
        <v>30366524</v>
      </c>
      <c r="R60">
        <v>150312</v>
      </c>
      <c r="S60">
        <v>366189</v>
      </c>
      <c r="T60">
        <v>311111</v>
      </c>
      <c r="U60">
        <v>-61731894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106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429550174</v>
      </c>
      <c r="D6" s="18"/>
      <c r="E6" s="19"/>
      <c r="F6" s="20">
        <v>488013100</v>
      </c>
      <c r="G6" s="20">
        <v>18476211</v>
      </c>
      <c r="H6" s="20">
        <v>33552414</v>
      </c>
      <c r="I6" s="20">
        <v>40690013</v>
      </c>
      <c r="J6" s="20">
        <v>92718638</v>
      </c>
      <c r="K6" s="20">
        <v>50543941</v>
      </c>
      <c r="L6" s="20">
        <v>38777854</v>
      </c>
      <c r="M6" s="20">
        <v>43545060</v>
      </c>
      <c r="N6" s="20">
        <v>132866855</v>
      </c>
      <c r="O6" s="20">
        <v>44910045</v>
      </c>
      <c r="P6" s="20">
        <v>39910013</v>
      </c>
      <c r="Q6" s="20">
        <v>44123897</v>
      </c>
      <c r="R6" s="20">
        <v>128943955</v>
      </c>
      <c r="S6" s="20">
        <v>21752947</v>
      </c>
      <c r="T6" s="20">
        <v>46165194</v>
      </c>
      <c r="U6" s="20">
        <v>38906647</v>
      </c>
      <c r="V6" s="20">
        <v>106824788</v>
      </c>
      <c r="W6" s="20">
        <v>461354236</v>
      </c>
      <c r="X6" s="20">
        <v>488013100</v>
      </c>
      <c r="Y6" s="20">
        <v>-26658864</v>
      </c>
      <c r="Z6" s="21">
        <v>-5.46</v>
      </c>
      <c r="AA6" s="22">
        <v>488013100</v>
      </c>
    </row>
    <row r="7" spans="1:27" ht="12.75">
      <c r="A7" s="23" t="s">
        <v>34</v>
      </c>
      <c r="B7" s="17"/>
      <c r="C7" s="18">
        <v>1002200973</v>
      </c>
      <c r="D7" s="18"/>
      <c r="E7" s="19">
        <v>14393835</v>
      </c>
      <c r="F7" s="20">
        <v>848621989</v>
      </c>
      <c r="G7" s="20">
        <v>59168368</v>
      </c>
      <c r="H7" s="20">
        <v>82630607</v>
      </c>
      <c r="I7" s="20">
        <v>94599963</v>
      </c>
      <c r="J7" s="20">
        <v>236398938</v>
      </c>
      <c r="K7" s="20">
        <v>100197031</v>
      </c>
      <c r="L7" s="20">
        <v>80786401</v>
      </c>
      <c r="M7" s="20">
        <v>107406931</v>
      </c>
      <c r="N7" s="20">
        <v>288390363</v>
      </c>
      <c r="O7" s="20">
        <v>73112757</v>
      </c>
      <c r="P7" s="20">
        <v>87347103</v>
      </c>
      <c r="Q7" s="20">
        <v>104167488</v>
      </c>
      <c r="R7" s="20">
        <v>264627348</v>
      </c>
      <c r="S7" s="20">
        <v>63788062</v>
      </c>
      <c r="T7" s="20">
        <v>94946659</v>
      </c>
      <c r="U7" s="20">
        <v>66913532</v>
      </c>
      <c r="V7" s="20">
        <v>225648253</v>
      </c>
      <c r="W7" s="20">
        <v>1015064902</v>
      </c>
      <c r="X7" s="20">
        <v>848621989</v>
      </c>
      <c r="Y7" s="20">
        <v>166442913</v>
      </c>
      <c r="Z7" s="21">
        <v>19.61</v>
      </c>
      <c r="AA7" s="22">
        <v>848621989</v>
      </c>
    </row>
    <row r="8" spans="1:27" ht="12.75">
      <c r="A8" s="23" t="s">
        <v>35</v>
      </c>
      <c r="B8" s="17"/>
      <c r="C8" s="18">
        <v>109703029</v>
      </c>
      <c r="D8" s="18"/>
      <c r="E8" s="19">
        <v>32631288</v>
      </c>
      <c r="F8" s="20">
        <v>69503676</v>
      </c>
      <c r="G8" s="20">
        <v>3181037</v>
      </c>
      <c r="H8" s="20">
        <v>5913079</v>
      </c>
      <c r="I8" s="20">
        <v>3097406</v>
      </c>
      <c r="J8" s="20">
        <v>12191522</v>
      </c>
      <c r="K8" s="20">
        <v>5280620</v>
      </c>
      <c r="L8" s="20">
        <v>7734659</v>
      </c>
      <c r="M8" s="20">
        <v>3207881</v>
      </c>
      <c r="N8" s="20">
        <v>16223160</v>
      </c>
      <c r="O8" s="20">
        <v>3350150</v>
      </c>
      <c r="P8" s="20">
        <v>2532749</v>
      </c>
      <c r="Q8" s="20">
        <v>2556136</v>
      </c>
      <c r="R8" s="20">
        <v>8439035</v>
      </c>
      <c r="S8" s="20">
        <v>864582</v>
      </c>
      <c r="T8" s="20">
        <v>1689386</v>
      </c>
      <c r="U8" s="20">
        <v>1098258</v>
      </c>
      <c r="V8" s="20">
        <v>3652226</v>
      </c>
      <c r="W8" s="20">
        <v>40505943</v>
      </c>
      <c r="X8" s="20">
        <v>69503676</v>
      </c>
      <c r="Y8" s="20">
        <v>-28997733</v>
      </c>
      <c r="Z8" s="21">
        <v>-41.72</v>
      </c>
      <c r="AA8" s="22">
        <v>69503676</v>
      </c>
    </row>
    <row r="9" spans="1:27" ht="12.75">
      <c r="A9" s="23" t="s">
        <v>36</v>
      </c>
      <c r="B9" s="17" t="s">
        <v>6</v>
      </c>
      <c r="C9" s="18">
        <v>142449388</v>
      </c>
      <c r="D9" s="18"/>
      <c r="E9" s="19">
        <v>179693999</v>
      </c>
      <c r="F9" s="20">
        <v>183858249</v>
      </c>
      <c r="G9" s="20">
        <v>69753000</v>
      </c>
      <c r="H9" s="20">
        <v>2233000</v>
      </c>
      <c r="I9" s="20"/>
      <c r="J9" s="20">
        <v>71986000</v>
      </c>
      <c r="K9" s="20"/>
      <c r="L9" s="20">
        <v>6696032</v>
      </c>
      <c r="M9" s="20">
        <v>3202000</v>
      </c>
      <c r="N9" s="20">
        <v>9898032</v>
      </c>
      <c r="O9" s="20"/>
      <c r="P9" s="20">
        <v>517000</v>
      </c>
      <c r="Q9" s="20">
        <v>41852000</v>
      </c>
      <c r="R9" s="20">
        <v>42369000</v>
      </c>
      <c r="S9" s="20"/>
      <c r="T9" s="20">
        <v>894183</v>
      </c>
      <c r="U9" s="20">
        <v>30</v>
      </c>
      <c r="V9" s="20">
        <v>894213</v>
      </c>
      <c r="W9" s="20">
        <v>125147245</v>
      </c>
      <c r="X9" s="20">
        <v>183858249</v>
      </c>
      <c r="Y9" s="20">
        <v>-58711004</v>
      </c>
      <c r="Z9" s="21">
        <v>-31.93</v>
      </c>
      <c r="AA9" s="22">
        <v>183858249</v>
      </c>
    </row>
    <row r="10" spans="1:27" ht="12.75">
      <c r="A10" s="23" t="s">
        <v>37</v>
      </c>
      <c r="B10" s="17" t="s">
        <v>6</v>
      </c>
      <c r="C10" s="18">
        <v>9920000</v>
      </c>
      <c r="D10" s="18"/>
      <c r="E10" s="19"/>
      <c r="F10" s="20">
        <v>68214713</v>
      </c>
      <c r="G10" s="20">
        <v>10000000</v>
      </c>
      <c r="H10" s="20"/>
      <c r="I10" s="20"/>
      <c r="J10" s="20">
        <v>10000000</v>
      </c>
      <c r="K10" s="20"/>
      <c r="L10" s="20">
        <v>3020053</v>
      </c>
      <c r="M10" s="20">
        <v>30000000</v>
      </c>
      <c r="N10" s="20">
        <v>33020053</v>
      </c>
      <c r="O10" s="20"/>
      <c r="P10" s="20">
        <v>3000000</v>
      </c>
      <c r="Q10" s="20">
        <v>15684000</v>
      </c>
      <c r="R10" s="20">
        <v>18684000</v>
      </c>
      <c r="S10" s="20"/>
      <c r="T10" s="20"/>
      <c r="U10" s="20"/>
      <c r="V10" s="20"/>
      <c r="W10" s="20">
        <v>61704053</v>
      </c>
      <c r="X10" s="20">
        <v>68214713</v>
      </c>
      <c r="Y10" s="20">
        <v>-6510660</v>
      </c>
      <c r="Z10" s="21">
        <v>-9.54</v>
      </c>
      <c r="AA10" s="22">
        <v>68214713</v>
      </c>
    </row>
    <row r="11" spans="1:27" ht="12.75">
      <c r="A11" s="23" t="s">
        <v>38</v>
      </c>
      <c r="B11" s="17"/>
      <c r="C11" s="18">
        <v>2024503</v>
      </c>
      <c r="D11" s="18"/>
      <c r="E11" s="19">
        <v>33138538</v>
      </c>
      <c r="F11" s="20">
        <v>40869270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40869270</v>
      </c>
      <c r="Y11" s="20">
        <v>-40869270</v>
      </c>
      <c r="Z11" s="21">
        <v>-100</v>
      </c>
      <c r="AA11" s="22">
        <v>40869270</v>
      </c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-1308547718</v>
      </c>
      <c r="D14" s="18"/>
      <c r="E14" s="19">
        <v>-1566702288</v>
      </c>
      <c r="F14" s="20">
        <v>-1536985974</v>
      </c>
      <c r="G14" s="20">
        <v>-44712480</v>
      </c>
      <c r="H14" s="20">
        <v>-140763469</v>
      </c>
      <c r="I14" s="20">
        <v>-137809648</v>
      </c>
      <c r="J14" s="20">
        <v>-323285597</v>
      </c>
      <c r="K14" s="20">
        <v>-112749408</v>
      </c>
      <c r="L14" s="20">
        <v>-117006469</v>
      </c>
      <c r="M14" s="20">
        <v>-121968601</v>
      </c>
      <c r="N14" s="20">
        <v>-351724478</v>
      </c>
      <c r="O14" s="20">
        <v>-124204480</v>
      </c>
      <c r="P14" s="20">
        <v>-109540581</v>
      </c>
      <c r="Q14" s="20">
        <v>-110462866</v>
      </c>
      <c r="R14" s="20">
        <v>-344207927</v>
      </c>
      <c r="S14" s="20">
        <v>-4696166</v>
      </c>
      <c r="T14" s="20">
        <v>-108291536</v>
      </c>
      <c r="U14" s="20">
        <v>-110580993</v>
      </c>
      <c r="V14" s="20">
        <v>-223568695</v>
      </c>
      <c r="W14" s="20">
        <v>-1242786697</v>
      </c>
      <c r="X14" s="20">
        <v>-1536985974</v>
      </c>
      <c r="Y14" s="20">
        <v>294199277</v>
      </c>
      <c r="Z14" s="21">
        <v>-19.14</v>
      </c>
      <c r="AA14" s="22">
        <v>-1536985974</v>
      </c>
    </row>
    <row r="15" spans="1:27" ht="12.75">
      <c r="A15" s="23" t="s">
        <v>42</v>
      </c>
      <c r="B15" s="17"/>
      <c r="C15" s="18">
        <v>-22222847</v>
      </c>
      <c r="D15" s="18"/>
      <c r="E15" s="19">
        <v>-23698683</v>
      </c>
      <c r="F15" s="20">
        <v>-23698683</v>
      </c>
      <c r="G15" s="20"/>
      <c r="H15" s="20"/>
      <c r="I15" s="20">
        <v>-762661</v>
      </c>
      <c r="J15" s="20">
        <v>-762661</v>
      </c>
      <c r="K15" s="20"/>
      <c r="L15" s="20"/>
      <c r="M15" s="20">
        <v>-10231293</v>
      </c>
      <c r="N15" s="20">
        <v>-10231293</v>
      </c>
      <c r="O15" s="20"/>
      <c r="P15" s="20"/>
      <c r="Q15" s="20">
        <v>-676604</v>
      </c>
      <c r="R15" s="20">
        <v>-676604</v>
      </c>
      <c r="S15" s="20"/>
      <c r="T15" s="20"/>
      <c r="U15" s="20">
        <v>-9832998</v>
      </c>
      <c r="V15" s="20">
        <v>-9832998</v>
      </c>
      <c r="W15" s="20">
        <v>-21503556</v>
      </c>
      <c r="X15" s="20">
        <v>-23698683</v>
      </c>
      <c r="Y15" s="20">
        <v>2195127</v>
      </c>
      <c r="Z15" s="21">
        <v>-9.26</v>
      </c>
      <c r="AA15" s="22">
        <v>-23698683</v>
      </c>
    </row>
    <row r="16" spans="1:27" ht="12.75">
      <c r="A16" s="23" t="s">
        <v>43</v>
      </c>
      <c r="B16" s="17" t="s">
        <v>6</v>
      </c>
      <c r="C16" s="18">
        <v>-3283790</v>
      </c>
      <c r="D16" s="18"/>
      <c r="E16" s="19">
        <v>-3570100</v>
      </c>
      <c r="F16" s="20">
        <v>-4570100</v>
      </c>
      <c r="G16" s="20">
        <v>-10521</v>
      </c>
      <c r="H16" s="20">
        <v>-154993</v>
      </c>
      <c r="I16" s="20">
        <v>-197332</v>
      </c>
      <c r="J16" s="20">
        <v>-362846</v>
      </c>
      <c r="K16" s="20">
        <v>-206252</v>
      </c>
      <c r="L16" s="20">
        <v>-345109</v>
      </c>
      <c r="M16" s="20">
        <v>-6646</v>
      </c>
      <c r="N16" s="20">
        <v>-558007</v>
      </c>
      <c r="O16" s="20">
        <v>-713388</v>
      </c>
      <c r="P16" s="20">
        <v>-330248</v>
      </c>
      <c r="Q16" s="20">
        <v>-469637</v>
      </c>
      <c r="R16" s="20">
        <v>-1513273</v>
      </c>
      <c r="S16" s="20"/>
      <c r="T16" s="20">
        <v>-1079084</v>
      </c>
      <c r="U16" s="20">
        <v>-616004</v>
      </c>
      <c r="V16" s="20">
        <v>-1695088</v>
      </c>
      <c r="W16" s="20">
        <v>-4129214</v>
      </c>
      <c r="X16" s="20">
        <v>-4570100</v>
      </c>
      <c r="Y16" s="20">
        <v>440886</v>
      </c>
      <c r="Z16" s="21">
        <v>-9.65</v>
      </c>
      <c r="AA16" s="22">
        <v>-4570100</v>
      </c>
    </row>
    <row r="17" spans="1:27" ht="12.75">
      <c r="A17" s="24" t="s">
        <v>44</v>
      </c>
      <c r="B17" s="25"/>
      <c r="C17" s="26">
        <f aca="true" t="shared" si="0" ref="C17:Y17">SUM(C6:C16)</f>
        <v>361793712</v>
      </c>
      <c r="D17" s="26">
        <f>SUM(D6:D16)</f>
        <v>0</v>
      </c>
      <c r="E17" s="27">
        <f t="shared" si="0"/>
        <v>-1334113411</v>
      </c>
      <c r="F17" s="28">
        <f t="shared" si="0"/>
        <v>133826240</v>
      </c>
      <c r="G17" s="28">
        <f t="shared" si="0"/>
        <v>115855615</v>
      </c>
      <c r="H17" s="28">
        <f t="shared" si="0"/>
        <v>-16589362</v>
      </c>
      <c r="I17" s="28">
        <f t="shared" si="0"/>
        <v>-382259</v>
      </c>
      <c r="J17" s="28">
        <f t="shared" si="0"/>
        <v>98883994</v>
      </c>
      <c r="K17" s="28">
        <f t="shared" si="0"/>
        <v>43065932</v>
      </c>
      <c r="L17" s="28">
        <f t="shared" si="0"/>
        <v>19663421</v>
      </c>
      <c r="M17" s="28">
        <f t="shared" si="0"/>
        <v>55155332</v>
      </c>
      <c r="N17" s="28">
        <f t="shared" si="0"/>
        <v>117884685</v>
      </c>
      <c r="O17" s="28">
        <f t="shared" si="0"/>
        <v>-3544916</v>
      </c>
      <c r="P17" s="28">
        <f t="shared" si="0"/>
        <v>23436036</v>
      </c>
      <c r="Q17" s="28">
        <f t="shared" si="0"/>
        <v>96774414</v>
      </c>
      <c r="R17" s="28">
        <f t="shared" si="0"/>
        <v>116665534</v>
      </c>
      <c r="S17" s="28">
        <f t="shared" si="0"/>
        <v>81709425</v>
      </c>
      <c r="T17" s="28">
        <f t="shared" si="0"/>
        <v>34324802</v>
      </c>
      <c r="U17" s="28">
        <f t="shared" si="0"/>
        <v>-14111528</v>
      </c>
      <c r="V17" s="28">
        <f t="shared" si="0"/>
        <v>101922699</v>
      </c>
      <c r="W17" s="28">
        <f t="shared" si="0"/>
        <v>435356912</v>
      </c>
      <c r="X17" s="28">
        <f t="shared" si="0"/>
        <v>133826240</v>
      </c>
      <c r="Y17" s="28">
        <f t="shared" si="0"/>
        <v>301530672</v>
      </c>
      <c r="Z17" s="29">
        <f>+IF(X17&lt;&gt;0,+(Y17/X17)*100,0)</f>
        <v>225.31505928882106</v>
      </c>
      <c r="AA17" s="30">
        <f>SUM(AA6:AA16)</f>
        <v>133826240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>
        <v>4600000</v>
      </c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>
        <v>4600000</v>
      </c>
      <c r="Y21" s="36">
        <v>-4600000</v>
      </c>
      <c r="Z21" s="37">
        <v>-100</v>
      </c>
      <c r="AA21" s="38">
        <v>4600000</v>
      </c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>
        <v>-569031</v>
      </c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>
        <v>-569031</v>
      </c>
      <c r="Y23" s="36">
        <v>569031</v>
      </c>
      <c r="Z23" s="37">
        <v>-100</v>
      </c>
      <c r="AA23" s="38">
        <v>-569031</v>
      </c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-109256684</v>
      </c>
      <c r="D26" s="18"/>
      <c r="E26" s="19">
        <v>-316284807</v>
      </c>
      <c r="F26" s="20">
        <v>-256908287</v>
      </c>
      <c r="G26" s="20">
        <v>-651487</v>
      </c>
      <c r="H26" s="20">
        <v>-6186986</v>
      </c>
      <c r="I26" s="20">
        <v>-12243057</v>
      </c>
      <c r="J26" s="20">
        <v>-19081530</v>
      </c>
      <c r="K26" s="20">
        <v>-12973976</v>
      </c>
      <c r="L26" s="20">
        <v>-6663929</v>
      </c>
      <c r="M26" s="20">
        <v>-27369725</v>
      </c>
      <c r="N26" s="20">
        <v>-47007630</v>
      </c>
      <c r="O26" s="20">
        <v>-7683451</v>
      </c>
      <c r="P26" s="20">
        <v>-8467877</v>
      </c>
      <c r="Q26" s="20">
        <v>-21100387</v>
      </c>
      <c r="R26" s="20">
        <v>-37251715</v>
      </c>
      <c r="S26" s="20">
        <v>-20049932</v>
      </c>
      <c r="T26" s="20">
        <v>-8266502</v>
      </c>
      <c r="U26" s="20">
        <v>-19736451</v>
      </c>
      <c r="V26" s="20">
        <v>-48052885</v>
      </c>
      <c r="W26" s="20">
        <v>-151393760</v>
      </c>
      <c r="X26" s="20">
        <v>-256908287</v>
      </c>
      <c r="Y26" s="20">
        <v>105514527</v>
      </c>
      <c r="Z26" s="21">
        <v>-41.07</v>
      </c>
      <c r="AA26" s="22">
        <v>-256908287</v>
      </c>
    </row>
    <row r="27" spans="1:27" ht="12.75">
      <c r="A27" s="24" t="s">
        <v>51</v>
      </c>
      <c r="B27" s="25"/>
      <c r="C27" s="26">
        <f aca="true" t="shared" si="1" ref="C27:Y27">SUM(C21:C26)</f>
        <v>-109256684</v>
      </c>
      <c r="D27" s="26">
        <f>SUM(D21:D26)</f>
        <v>0</v>
      </c>
      <c r="E27" s="27">
        <f t="shared" si="1"/>
        <v>-316284807</v>
      </c>
      <c r="F27" s="28">
        <f t="shared" si="1"/>
        <v>-252877318</v>
      </c>
      <c r="G27" s="28">
        <f t="shared" si="1"/>
        <v>-651487</v>
      </c>
      <c r="H27" s="28">
        <f t="shared" si="1"/>
        <v>-6186986</v>
      </c>
      <c r="I27" s="28">
        <f t="shared" si="1"/>
        <v>-12243057</v>
      </c>
      <c r="J27" s="28">
        <f t="shared" si="1"/>
        <v>-19081530</v>
      </c>
      <c r="K27" s="28">
        <f t="shared" si="1"/>
        <v>-12973976</v>
      </c>
      <c r="L27" s="28">
        <f t="shared" si="1"/>
        <v>-6663929</v>
      </c>
      <c r="M27" s="28">
        <f t="shared" si="1"/>
        <v>-27369725</v>
      </c>
      <c r="N27" s="28">
        <f t="shared" si="1"/>
        <v>-47007630</v>
      </c>
      <c r="O27" s="28">
        <f t="shared" si="1"/>
        <v>-7683451</v>
      </c>
      <c r="P27" s="28">
        <f t="shared" si="1"/>
        <v>-8467877</v>
      </c>
      <c r="Q27" s="28">
        <f t="shared" si="1"/>
        <v>-21100387</v>
      </c>
      <c r="R27" s="28">
        <f t="shared" si="1"/>
        <v>-37251715</v>
      </c>
      <c r="S27" s="28">
        <f t="shared" si="1"/>
        <v>-20049932</v>
      </c>
      <c r="T27" s="28">
        <f t="shared" si="1"/>
        <v>-8266502</v>
      </c>
      <c r="U27" s="28">
        <f t="shared" si="1"/>
        <v>-19736451</v>
      </c>
      <c r="V27" s="28">
        <f t="shared" si="1"/>
        <v>-48052885</v>
      </c>
      <c r="W27" s="28">
        <f t="shared" si="1"/>
        <v>-151393760</v>
      </c>
      <c r="X27" s="28">
        <f t="shared" si="1"/>
        <v>-252877318</v>
      </c>
      <c r="Y27" s="28">
        <f t="shared" si="1"/>
        <v>101483558</v>
      </c>
      <c r="Z27" s="29">
        <f>+IF(X27&lt;&gt;0,+(Y27/X27)*100,0)</f>
        <v>-40.1315384086761</v>
      </c>
      <c r="AA27" s="30">
        <f>SUM(AA21:AA26)</f>
        <v>-252877318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>
        <v>50000</v>
      </c>
      <c r="D32" s="18"/>
      <c r="E32" s="19"/>
      <c r="F32" s="20">
        <v>15000000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15000000</v>
      </c>
      <c r="Y32" s="20">
        <v>-15000000</v>
      </c>
      <c r="Z32" s="21">
        <v>-100</v>
      </c>
      <c r="AA32" s="22">
        <v>15000000</v>
      </c>
    </row>
    <row r="33" spans="1:27" ht="12.75">
      <c r="A33" s="23" t="s">
        <v>55</v>
      </c>
      <c r="B33" s="17"/>
      <c r="C33" s="18">
        <v>1471112</v>
      </c>
      <c r="D33" s="18"/>
      <c r="E33" s="19">
        <v>-33676579</v>
      </c>
      <c r="F33" s="20">
        <v>36000617</v>
      </c>
      <c r="G33" s="20">
        <v>35212360</v>
      </c>
      <c r="H33" s="36">
        <v>-35052632</v>
      </c>
      <c r="I33" s="36">
        <v>-126048</v>
      </c>
      <c r="J33" s="36">
        <v>33680</v>
      </c>
      <c r="K33" s="20">
        <v>97006</v>
      </c>
      <c r="L33" s="20">
        <v>35193</v>
      </c>
      <c r="M33" s="20">
        <v>-44230</v>
      </c>
      <c r="N33" s="20">
        <v>87969</v>
      </c>
      <c r="O33" s="36">
        <v>-52214</v>
      </c>
      <c r="P33" s="36">
        <v>-88054</v>
      </c>
      <c r="Q33" s="36">
        <v>985614</v>
      </c>
      <c r="R33" s="20">
        <v>845346</v>
      </c>
      <c r="S33" s="20">
        <v>-2456995</v>
      </c>
      <c r="T33" s="20">
        <v>1467683</v>
      </c>
      <c r="U33" s="20">
        <v>297724</v>
      </c>
      <c r="V33" s="36">
        <v>-691588</v>
      </c>
      <c r="W33" s="36">
        <v>275407</v>
      </c>
      <c r="X33" s="36">
        <v>2324038</v>
      </c>
      <c r="Y33" s="20">
        <v>-2048631</v>
      </c>
      <c r="Z33" s="21">
        <v>-88.15</v>
      </c>
      <c r="AA33" s="22">
        <v>36000617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1521112</v>
      </c>
      <c r="D36" s="26">
        <f>SUM(D31:D35)</f>
        <v>0</v>
      </c>
      <c r="E36" s="27">
        <f t="shared" si="2"/>
        <v>-33676579</v>
      </c>
      <c r="F36" s="28">
        <f t="shared" si="2"/>
        <v>51000617</v>
      </c>
      <c r="G36" s="28">
        <f t="shared" si="2"/>
        <v>35212360</v>
      </c>
      <c r="H36" s="28">
        <f t="shared" si="2"/>
        <v>-35052632</v>
      </c>
      <c r="I36" s="28">
        <f t="shared" si="2"/>
        <v>-126048</v>
      </c>
      <c r="J36" s="28">
        <f t="shared" si="2"/>
        <v>33680</v>
      </c>
      <c r="K36" s="28">
        <f t="shared" si="2"/>
        <v>97006</v>
      </c>
      <c r="L36" s="28">
        <f t="shared" si="2"/>
        <v>35193</v>
      </c>
      <c r="M36" s="28">
        <f t="shared" si="2"/>
        <v>-44230</v>
      </c>
      <c r="N36" s="28">
        <f t="shared" si="2"/>
        <v>87969</v>
      </c>
      <c r="O36" s="28">
        <f t="shared" si="2"/>
        <v>-52214</v>
      </c>
      <c r="P36" s="28">
        <f t="shared" si="2"/>
        <v>-88054</v>
      </c>
      <c r="Q36" s="28">
        <f t="shared" si="2"/>
        <v>985614</v>
      </c>
      <c r="R36" s="28">
        <f t="shared" si="2"/>
        <v>845346</v>
      </c>
      <c r="S36" s="28">
        <f t="shared" si="2"/>
        <v>-2456995</v>
      </c>
      <c r="T36" s="28">
        <f t="shared" si="2"/>
        <v>1467683</v>
      </c>
      <c r="U36" s="28">
        <f t="shared" si="2"/>
        <v>297724</v>
      </c>
      <c r="V36" s="28">
        <f t="shared" si="2"/>
        <v>-691588</v>
      </c>
      <c r="W36" s="28">
        <f t="shared" si="2"/>
        <v>275407</v>
      </c>
      <c r="X36" s="28">
        <f t="shared" si="2"/>
        <v>17324038</v>
      </c>
      <c r="Y36" s="28">
        <f t="shared" si="2"/>
        <v>-17048631</v>
      </c>
      <c r="Z36" s="29">
        <f>+IF(X36&lt;&gt;0,+(Y36/X36)*100,0)</f>
        <v>-98.4102609333921</v>
      </c>
      <c r="AA36" s="30">
        <f>SUM(AA31:AA35)</f>
        <v>51000617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254058140</v>
      </c>
      <c r="D38" s="32">
        <f>+D17+D27+D36</f>
        <v>0</v>
      </c>
      <c r="E38" s="33">
        <f t="shared" si="3"/>
        <v>-1684074797</v>
      </c>
      <c r="F38" s="2">
        <f t="shared" si="3"/>
        <v>-68050461</v>
      </c>
      <c r="G38" s="2">
        <f t="shared" si="3"/>
        <v>150416488</v>
      </c>
      <c r="H38" s="2">
        <f t="shared" si="3"/>
        <v>-57828980</v>
      </c>
      <c r="I38" s="2">
        <f t="shared" si="3"/>
        <v>-12751364</v>
      </c>
      <c r="J38" s="2">
        <f t="shared" si="3"/>
        <v>79836144</v>
      </c>
      <c r="K38" s="2">
        <f t="shared" si="3"/>
        <v>30188962</v>
      </c>
      <c r="L38" s="2">
        <f t="shared" si="3"/>
        <v>13034685</v>
      </c>
      <c r="M38" s="2">
        <f t="shared" si="3"/>
        <v>27741377</v>
      </c>
      <c r="N38" s="2">
        <f t="shared" si="3"/>
        <v>70965024</v>
      </c>
      <c r="O38" s="2">
        <f t="shared" si="3"/>
        <v>-11280581</v>
      </c>
      <c r="P38" s="2">
        <f t="shared" si="3"/>
        <v>14880105</v>
      </c>
      <c r="Q38" s="2">
        <f t="shared" si="3"/>
        <v>76659641</v>
      </c>
      <c r="R38" s="2">
        <f t="shared" si="3"/>
        <v>80259165</v>
      </c>
      <c r="S38" s="2">
        <f t="shared" si="3"/>
        <v>59202498</v>
      </c>
      <c r="T38" s="2">
        <f t="shared" si="3"/>
        <v>27525983</v>
      </c>
      <c r="U38" s="2">
        <f t="shared" si="3"/>
        <v>-33550255</v>
      </c>
      <c r="V38" s="2">
        <f t="shared" si="3"/>
        <v>53178226</v>
      </c>
      <c r="W38" s="2">
        <f t="shared" si="3"/>
        <v>284238559</v>
      </c>
      <c r="X38" s="2">
        <f t="shared" si="3"/>
        <v>-101727040</v>
      </c>
      <c r="Y38" s="2">
        <f t="shared" si="3"/>
        <v>385965599</v>
      </c>
      <c r="Z38" s="34">
        <f>+IF(X38&lt;&gt;0,+(Y38/X38)*100,0)</f>
        <v>-379.41298498413005</v>
      </c>
      <c r="AA38" s="35">
        <f>+AA17+AA27+AA36</f>
        <v>-68050461</v>
      </c>
    </row>
    <row r="39" spans="1:27" ht="12.75">
      <c r="A39" s="23" t="s">
        <v>59</v>
      </c>
      <c r="B39" s="17"/>
      <c r="C39" s="32">
        <v>525800261</v>
      </c>
      <c r="D39" s="32"/>
      <c r="E39" s="33"/>
      <c r="F39" s="2">
        <v>698310877</v>
      </c>
      <c r="G39" s="2">
        <v>698619359</v>
      </c>
      <c r="H39" s="2">
        <f>+G40+H60</f>
        <v>849035847</v>
      </c>
      <c r="I39" s="2">
        <f>+H40+I60</f>
        <v>791206867</v>
      </c>
      <c r="J39" s="2">
        <f>+G39</f>
        <v>698619359</v>
      </c>
      <c r="K39" s="2">
        <f>+I40+K60</f>
        <v>778455503</v>
      </c>
      <c r="L39" s="2">
        <f>+K40+L60</f>
        <v>808645764</v>
      </c>
      <c r="M39" s="2">
        <f>+L40+M60</f>
        <v>821680449</v>
      </c>
      <c r="N39" s="2">
        <f>+K39</f>
        <v>778455503</v>
      </c>
      <c r="O39" s="2">
        <f>+M40+O60</f>
        <v>849421826</v>
      </c>
      <c r="P39" s="2">
        <f>+O40+P60</f>
        <v>838141245</v>
      </c>
      <c r="Q39" s="2">
        <f>+P40+Q60</f>
        <v>853021350</v>
      </c>
      <c r="R39" s="2">
        <f>+O39</f>
        <v>849421826</v>
      </c>
      <c r="S39" s="2">
        <f>+Q40+S60</f>
        <v>929680991</v>
      </c>
      <c r="T39" s="2">
        <f>+S40+T60</f>
        <v>988883489</v>
      </c>
      <c r="U39" s="2">
        <f>+T40+U60</f>
        <v>1016409472</v>
      </c>
      <c r="V39" s="2">
        <f>+S39</f>
        <v>929680991</v>
      </c>
      <c r="W39" s="2">
        <f>+G39</f>
        <v>698619359</v>
      </c>
      <c r="X39" s="2">
        <v>698310877</v>
      </c>
      <c r="Y39" s="2">
        <f>+W39-X39</f>
        <v>308482</v>
      </c>
      <c r="Z39" s="34">
        <f>+IF(X39&lt;&gt;0,+(Y39/X39)*100,0)</f>
        <v>0.044175453964753295</v>
      </c>
      <c r="AA39" s="35">
        <v>698310877</v>
      </c>
    </row>
    <row r="40" spans="1:27" ht="12.75">
      <c r="A40" s="41" t="s">
        <v>61</v>
      </c>
      <c r="B40" s="42" t="s">
        <v>60</v>
      </c>
      <c r="C40" s="43">
        <f>+C38+C39</f>
        <v>779858401</v>
      </c>
      <c r="D40" s="43">
        <f aca="true" t="shared" si="4" ref="D40:AA40">+D38+D39</f>
        <v>0</v>
      </c>
      <c r="E40" s="44">
        <f t="shared" si="4"/>
        <v>-1684074797</v>
      </c>
      <c r="F40" s="45">
        <f t="shared" si="4"/>
        <v>630260416</v>
      </c>
      <c r="G40" s="45">
        <f t="shared" si="4"/>
        <v>849035847</v>
      </c>
      <c r="H40" s="45">
        <f t="shared" si="4"/>
        <v>791206867</v>
      </c>
      <c r="I40" s="45">
        <f t="shared" si="4"/>
        <v>778455503</v>
      </c>
      <c r="J40" s="45">
        <f>+I40</f>
        <v>778455503</v>
      </c>
      <c r="K40" s="45">
        <f t="shared" si="4"/>
        <v>808644465</v>
      </c>
      <c r="L40" s="45">
        <f t="shared" si="4"/>
        <v>821680449</v>
      </c>
      <c r="M40" s="45">
        <f t="shared" si="4"/>
        <v>849421826</v>
      </c>
      <c r="N40" s="45">
        <f>+M40</f>
        <v>849421826</v>
      </c>
      <c r="O40" s="45">
        <f t="shared" si="4"/>
        <v>838141245</v>
      </c>
      <c r="P40" s="45">
        <f t="shared" si="4"/>
        <v>853021350</v>
      </c>
      <c r="Q40" s="45">
        <f t="shared" si="4"/>
        <v>929680991</v>
      </c>
      <c r="R40" s="45">
        <f>+Q40</f>
        <v>929680991</v>
      </c>
      <c r="S40" s="45">
        <f t="shared" si="4"/>
        <v>988883489</v>
      </c>
      <c r="T40" s="45">
        <f t="shared" si="4"/>
        <v>1016409472</v>
      </c>
      <c r="U40" s="45">
        <f t="shared" si="4"/>
        <v>982859217</v>
      </c>
      <c r="V40" s="45">
        <f>+U40</f>
        <v>982859217</v>
      </c>
      <c r="W40" s="45">
        <f>+V40</f>
        <v>982859217</v>
      </c>
      <c r="X40" s="45">
        <f t="shared" si="4"/>
        <v>596583837</v>
      </c>
      <c r="Y40" s="45">
        <f t="shared" si="4"/>
        <v>386274081</v>
      </c>
      <c r="Z40" s="46">
        <f>+IF(X40&lt;&gt;0,+(Y40/X40)*100,0)</f>
        <v>64.74766110701722</v>
      </c>
      <c r="AA40" s="47">
        <f t="shared" si="4"/>
        <v>630260416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2" ht="12.75" hidden="1">
      <c r="G60">
        <v>698619359</v>
      </c>
      <c r="J60">
        <v>698619359</v>
      </c>
      <c r="L60">
        <v>1299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107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>
        <v>12400000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12400000</v>
      </c>
      <c r="Y6" s="20">
        <v>-12400000</v>
      </c>
      <c r="Z6" s="21">
        <v>-100</v>
      </c>
      <c r="AA6" s="22">
        <v>12400000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>
        <v>1899012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1899012</v>
      </c>
      <c r="Y8" s="20">
        <v>-1899012</v>
      </c>
      <c r="Z8" s="21">
        <v>-100</v>
      </c>
      <c r="AA8" s="22">
        <v>1899012</v>
      </c>
    </row>
    <row r="9" spans="1:27" ht="12.75">
      <c r="A9" s="23" t="s">
        <v>36</v>
      </c>
      <c r="B9" s="17" t="s">
        <v>6</v>
      </c>
      <c r="C9" s="18"/>
      <c r="D9" s="18"/>
      <c r="E9" s="19"/>
      <c r="F9" s="20">
        <v>153281000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153281000</v>
      </c>
      <c r="Y9" s="20">
        <v>-153281000</v>
      </c>
      <c r="Z9" s="21">
        <v>-100</v>
      </c>
      <c r="AA9" s="22">
        <v>153281000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>
        <v>29809000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29809000</v>
      </c>
      <c r="Y10" s="20">
        <v>-29809000</v>
      </c>
      <c r="Z10" s="21">
        <v>-100</v>
      </c>
      <c r="AA10" s="22">
        <v>29809000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-14979998</v>
      </c>
      <c r="D14" s="18"/>
      <c r="E14" s="19">
        <v>-150946702</v>
      </c>
      <c r="F14" s="20">
        <v>-149286863</v>
      </c>
      <c r="G14" s="20">
        <v>-8998596</v>
      </c>
      <c r="H14" s="20">
        <v>-9811995</v>
      </c>
      <c r="I14" s="20">
        <v>-10144630</v>
      </c>
      <c r="J14" s="20">
        <v>-28955221</v>
      </c>
      <c r="K14" s="20">
        <v>-12615131</v>
      </c>
      <c r="L14" s="20">
        <v>-12659593</v>
      </c>
      <c r="M14" s="20">
        <v>-13531502</v>
      </c>
      <c r="N14" s="20">
        <v>-38806226</v>
      </c>
      <c r="O14" s="20">
        <v>-11225449</v>
      </c>
      <c r="P14" s="20">
        <v>-9885853</v>
      </c>
      <c r="Q14" s="20">
        <v>-9297073</v>
      </c>
      <c r="R14" s="20">
        <v>-30408375</v>
      </c>
      <c r="S14" s="20">
        <v>-7004775</v>
      </c>
      <c r="T14" s="20">
        <v>-9754254</v>
      </c>
      <c r="U14" s="20">
        <v>-17731247</v>
      </c>
      <c r="V14" s="20">
        <v>-34490276</v>
      </c>
      <c r="W14" s="20">
        <v>-132660098</v>
      </c>
      <c r="X14" s="20">
        <v>-149286863</v>
      </c>
      <c r="Y14" s="20">
        <v>16626765</v>
      </c>
      <c r="Z14" s="21">
        <v>-11.14</v>
      </c>
      <c r="AA14" s="22">
        <v>-149286863</v>
      </c>
    </row>
    <row r="15" spans="1:27" ht="12.75">
      <c r="A15" s="23" t="s">
        <v>42</v>
      </c>
      <c r="B15" s="17"/>
      <c r="C15" s="18">
        <v>-1326</v>
      </c>
      <c r="D15" s="18"/>
      <c r="E15" s="19"/>
      <c r="F15" s="20"/>
      <c r="G15" s="20">
        <v>-32</v>
      </c>
      <c r="H15" s="20">
        <v>-96</v>
      </c>
      <c r="I15" s="20">
        <v>-100</v>
      </c>
      <c r="J15" s="20">
        <v>-228</v>
      </c>
      <c r="K15" s="20">
        <v>-85</v>
      </c>
      <c r="L15" s="20">
        <v>-64</v>
      </c>
      <c r="M15" s="20">
        <v>-109</v>
      </c>
      <c r="N15" s="20">
        <v>-258</v>
      </c>
      <c r="O15" s="20">
        <v>-326</v>
      </c>
      <c r="P15" s="20">
        <v>-535</v>
      </c>
      <c r="Q15" s="20">
        <v>-158</v>
      </c>
      <c r="R15" s="20">
        <v>-1019</v>
      </c>
      <c r="S15" s="20">
        <v>-93</v>
      </c>
      <c r="T15" s="20">
        <v>-418</v>
      </c>
      <c r="U15" s="20">
        <v>-839</v>
      </c>
      <c r="V15" s="20">
        <v>-1350</v>
      </c>
      <c r="W15" s="20">
        <v>-2855</v>
      </c>
      <c r="X15" s="20"/>
      <c r="Y15" s="20">
        <v>-2855</v>
      </c>
      <c r="Z15" s="21"/>
      <c r="AA15" s="22"/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-14981324</v>
      </c>
      <c r="D17" s="26">
        <f>SUM(D6:D16)</f>
        <v>0</v>
      </c>
      <c r="E17" s="27">
        <f t="shared" si="0"/>
        <v>-150946702</v>
      </c>
      <c r="F17" s="28">
        <f t="shared" si="0"/>
        <v>48102149</v>
      </c>
      <c r="G17" s="28">
        <f t="shared" si="0"/>
        <v>-8998628</v>
      </c>
      <c r="H17" s="28">
        <f t="shared" si="0"/>
        <v>-9812091</v>
      </c>
      <c r="I17" s="28">
        <f t="shared" si="0"/>
        <v>-10144730</v>
      </c>
      <c r="J17" s="28">
        <f t="shared" si="0"/>
        <v>-28955449</v>
      </c>
      <c r="K17" s="28">
        <f t="shared" si="0"/>
        <v>-12615216</v>
      </c>
      <c r="L17" s="28">
        <f t="shared" si="0"/>
        <v>-12659657</v>
      </c>
      <c r="M17" s="28">
        <f t="shared" si="0"/>
        <v>-13531611</v>
      </c>
      <c r="N17" s="28">
        <f t="shared" si="0"/>
        <v>-38806484</v>
      </c>
      <c r="O17" s="28">
        <f t="shared" si="0"/>
        <v>-11225775</v>
      </c>
      <c r="P17" s="28">
        <f t="shared" si="0"/>
        <v>-9886388</v>
      </c>
      <c r="Q17" s="28">
        <f t="shared" si="0"/>
        <v>-9297231</v>
      </c>
      <c r="R17" s="28">
        <f t="shared" si="0"/>
        <v>-30409394</v>
      </c>
      <c r="S17" s="28">
        <f t="shared" si="0"/>
        <v>-7004868</v>
      </c>
      <c r="T17" s="28">
        <f t="shared" si="0"/>
        <v>-9754672</v>
      </c>
      <c r="U17" s="28">
        <f t="shared" si="0"/>
        <v>-17732086</v>
      </c>
      <c r="V17" s="28">
        <f t="shared" si="0"/>
        <v>-34491626</v>
      </c>
      <c r="W17" s="28">
        <f t="shared" si="0"/>
        <v>-132662953</v>
      </c>
      <c r="X17" s="28">
        <f t="shared" si="0"/>
        <v>48102149</v>
      </c>
      <c r="Y17" s="28">
        <f t="shared" si="0"/>
        <v>-180765102</v>
      </c>
      <c r="Z17" s="29">
        <f>+IF(X17&lt;&gt;0,+(Y17/X17)*100,0)</f>
        <v>-375.7942332264615</v>
      </c>
      <c r="AA17" s="30">
        <f>SUM(AA6:AA16)</f>
        <v>48102149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/>
      <c r="F33" s="20"/>
      <c r="G33" s="20"/>
      <c r="H33" s="36"/>
      <c r="I33" s="36"/>
      <c r="J33" s="36"/>
      <c r="K33" s="20"/>
      <c r="L33" s="20"/>
      <c r="M33" s="20"/>
      <c r="N33" s="20"/>
      <c r="O33" s="36"/>
      <c r="P33" s="36"/>
      <c r="Q33" s="36"/>
      <c r="R33" s="20"/>
      <c r="S33" s="20"/>
      <c r="T33" s="20"/>
      <c r="U33" s="20"/>
      <c r="V33" s="36"/>
      <c r="W33" s="36"/>
      <c r="X33" s="36"/>
      <c r="Y33" s="20"/>
      <c r="Z33" s="21"/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0</v>
      </c>
      <c r="F36" s="28">
        <f t="shared" si="2"/>
        <v>0</v>
      </c>
      <c r="G36" s="28">
        <f t="shared" si="2"/>
        <v>0</v>
      </c>
      <c r="H36" s="28">
        <f t="shared" si="2"/>
        <v>0</v>
      </c>
      <c r="I36" s="28">
        <f t="shared" si="2"/>
        <v>0</v>
      </c>
      <c r="J36" s="28">
        <f t="shared" si="2"/>
        <v>0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0</v>
      </c>
      <c r="Y36" s="28">
        <f t="shared" si="2"/>
        <v>0</v>
      </c>
      <c r="Z36" s="29">
        <f>+IF(X36&lt;&gt;0,+(Y36/X36)*100,0)</f>
        <v>0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-14981324</v>
      </c>
      <c r="D38" s="32">
        <f>+D17+D27+D36</f>
        <v>0</v>
      </c>
      <c r="E38" s="33">
        <f t="shared" si="3"/>
        <v>-150946702</v>
      </c>
      <c r="F38" s="2">
        <f t="shared" si="3"/>
        <v>48102149</v>
      </c>
      <c r="G38" s="2">
        <f t="shared" si="3"/>
        <v>-8998628</v>
      </c>
      <c r="H38" s="2">
        <f t="shared" si="3"/>
        <v>-9812091</v>
      </c>
      <c r="I38" s="2">
        <f t="shared" si="3"/>
        <v>-10144730</v>
      </c>
      <c r="J38" s="2">
        <f t="shared" si="3"/>
        <v>-28955449</v>
      </c>
      <c r="K38" s="2">
        <f t="shared" si="3"/>
        <v>-12615216</v>
      </c>
      <c r="L38" s="2">
        <f t="shared" si="3"/>
        <v>-12659657</v>
      </c>
      <c r="M38" s="2">
        <f t="shared" si="3"/>
        <v>-13531611</v>
      </c>
      <c r="N38" s="2">
        <f t="shared" si="3"/>
        <v>-38806484</v>
      </c>
      <c r="O38" s="2">
        <f t="shared" si="3"/>
        <v>-11225775</v>
      </c>
      <c r="P38" s="2">
        <f t="shared" si="3"/>
        <v>-9886388</v>
      </c>
      <c r="Q38" s="2">
        <f t="shared" si="3"/>
        <v>-9297231</v>
      </c>
      <c r="R38" s="2">
        <f t="shared" si="3"/>
        <v>-30409394</v>
      </c>
      <c r="S38" s="2">
        <f t="shared" si="3"/>
        <v>-7004868</v>
      </c>
      <c r="T38" s="2">
        <f t="shared" si="3"/>
        <v>-9754672</v>
      </c>
      <c r="U38" s="2">
        <f t="shared" si="3"/>
        <v>-17732086</v>
      </c>
      <c r="V38" s="2">
        <f t="shared" si="3"/>
        <v>-34491626</v>
      </c>
      <c r="W38" s="2">
        <f t="shared" si="3"/>
        <v>-132662953</v>
      </c>
      <c r="X38" s="2">
        <f t="shared" si="3"/>
        <v>48102149</v>
      </c>
      <c r="Y38" s="2">
        <f t="shared" si="3"/>
        <v>-180765102</v>
      </c>
      <c r="Z38" s="34">
        <f>+IF(X38&lt;&gt;0,+(Y38/X38)*100,0)</f>
        <v>-375.7942332264615</v>
      </c>
      <c r="AA38" s="35">
        <f>+AA17+AA27+AA36</f>
        <v>48102149</v>
      </c>
    </row>
    <row r="39" spans="1:27" ht="12.75">
      <c r="A39" s="23" t="s">
        <v>59</v>
      </c>
      <c r="B39" s="17"/>
      <c r="C39" s="32"/>
      <c r="D39" s="32"/>
      <c r="E39" s="33"/>
      <c r="F39" s="2">
        <v>99082414</v>
      </c>
      <c r="G39" s="2"/>
      <c r="H39" s="2">
        <f>+G40+H60</f>
        <v>-8998628</v>
      </c>
      <c r="I39" s="2">
        <f>+H40+I60</f>
        <v>-18810719</v>
      </c>
      <c r="J39" s="2">
        <f>+G39</f>
        <v>0</v>
      </c>
      <c r="K39" s="2">
        <f>+I40+K60</f>
        <v>-28955449</v>
      </c>
      <c r="L39" s="2">
        <f>+K40+L60</f>
        <v>-41570665</v>
      </c>
      <c r="M39" s="2">
        <f>+L40+M60</f>
        <v>-54230322</v>
      </c>
      <c r="N39" s="2">
        <f>+K39</f>
        <v>-28955449</v>
      </c>
      <c r="O39" s="2">
        <f>+M40+O60</f>
        <v>-67761933</v>
      </c>
      <c r="P39" s="2">
        <f>+O40+P60</f>
        <v>-78987708</v>
      </c>
      <c r="Q39" s="2">
        <f>+P40+Q60</f>
        <v>-88874096</v>
      </c>
      <c r="R39" s="2">
        <f>+O39</f>
        <v>-67761933</v>
      </c>
      <c r="S39" s="2">
        <f>+Q40+S60</f>
        <v>-98171327</v>
      </c>
      <c r="T39" s="2">
        <f>+S40+T60</f>
        <v>-105176195</v>
      </c>
      <c r="U39" s="2">
        <f>+T40+U60</f>
        <v>-114930867</v>
      </c>
      <c r="V39" s="2">
        <f>+S39</f>
        <v>-98171327</v>
      </c>
      <c r="W39" s="2">
        <f>+G39</f>
        <v>0</v>
      </c>
      <c r="X39" s="2">
        <v>8256868</v>
      </c>
      <c r="Y39" s="2">
        <f>+W39-X39</f>
        <v>-8256868</v>
      </c>
      <c r="Z39" s="34">
        <f>+IF(X39&lt;&gt;0,+(Y39/X39)*100,0)</f>
        <v>-100</v>
      </c>
      <c r="AA39" s="35">
        <v>99082414</v>
      </c>
    </row>
    <row r="40" spans="1:27" ht="12.75">
      <c r="A40" s="41" t="s">
        <v>61</v>
      </c>
      <c r="B40" s="42" t="s">
        <v>60</v>
      </c>
      <c r="C40" s="43">
        <f>+C38+C39</f>
        <v>-14981324</v>
      </c>
      <c r="D40" s="43">
        <f aca="true" t="shared" si="4" ref="D40:AA40">+D38+D39</f>
        <v>0</v>
      </c>
      <c r="E40" s="44">
        <f t="shared" si="4"/>
        <v>-150946702</v>
      </c>
      <c r="F40" s="45">
        <f t="shared" si="4"/>
        <v>147184563</v>
      </c>
      <c r="G40" s="45">
        <f t="shared" si="4"/>
        <v>-8998628</v>
      </c>
      <c r="H40" s="45">
        <f t="shared" si="4"/>
        <v>-18810719</v>
      </c>
      <c r="I40" s="45">
        <f t="shared" si="4"/>
        <v>-28955449</v>
      </c>
      <c r="J40" s="45">
        <f>+I40</f>
        <v>-28955449</v>
      </c>
      <c r="K40" s="45">
        <f t="shared" si="4"/>
        <v>-41570665</v>
      </c>
      <c r="L40" s="45">
        <f t="shared" si="4"/>
        <v>-54230322</v>
      </c>
      <c r="M40" s="45">
        <f t="shared" si="4"/>
        <v>-67761933</v>
      </c>
      <c r="N40" s="45">
        <f>+M40</f>
        <v>-67761933</v>
      </c>
      <c r="O40" s="45">
        <f t="shared" si="4"/>
        <v>-78987708</v>
      </c>
      <c r="P40" s="45">
        <f t="shared" si="4"/>
        <v>-88874096</v>
      </c>
      <c r="Q40" s="45">
        <f t="shared" si="4"/>
        <v>-98171327</v>
      </c>
      <c r="R40" s="45">
        <f>+Q40</f>
        <v>-98171327</v>
      </c>
      <c r="S40" s="45">
        <f t="shared" si="4"/>
        <v>-105176195</v>
      </c>
      <c r="T40" s="45">
        <f t="shared" si="4"/>
        <v>-114930867</v>
      </c>
      <c r="U40" s="45">
        <f t="shared" si="4"/>
        <v>-132662953</v>
      </c>
      <c r="V40" s="45">
        <f>+U40</f>
        <v>-132662953</v>
      </c>
      <c r="W40" s="45">
        <f>+V40</f>
        <v>-132662953</v>
      </c>
      <c r="X40" s="45">
        <f t="shared" si="4"/>
        <v>56359017</v>
      </c>
      <c r="Y40" s="45">
        <f t="shared" si="4"/>
        <v>-189021970</v>
      </c>
      <c r="Z40" s="46">
        <f>+IF(X40&lt;&gt;0,+(Y40/X40)*100,0)</f>
        <v>-335.38904697361914</v>
      </c>
      <c r="AA40" s="47">
        <f t="shared" si="4"/>
        <v>147184563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108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>
        <v>-7138286</v>
      </c>
      <c r="D9" s="18"/>
      <c r="E9" s="19">
        <v>216258272</v>
      </c>
      <c r="F9" s="20">
        <v>216258272</v>
      </c>
      <c r="G9" s="20">
        <v>34917681</v>
      </c>
      <c r="H9" s="20">
        <v>-3884206</v>
      </c>
      <c r="I9" s="20">
        <v>-19372379</v>
      </c>
      <c r="J9" s="20">
        <v>11661096</v>
      </c>
      <c r="K9" s="20">
        <v>-4646204</v>
      </c>
      <c r="L9" s="20">
        <v>-7436988</v>
      </c>
      <c r="M9" s="20">
        <v>25471546</v>
      </c>
      <c r="N9" s="20">
        <v>13388354</v>
      </c>
      <c r="O9" s="20">
        <v>-7947660</v>
      </c>
      <c r="P9" s="20">
        <v>-10955913</v>
      </c>
      <c r="Q9" s="20">
        <v>-10472909</v>
      </c>
      <c r="R9" s="20">
        <v>-29376482</v>
      </c>
      <c r="S9" s="20">
        <v>-9805525</v>
      </c>
      <c r="T9" s="20">
        <v>-10470782</v>
      </c>
      <c r="U9" s="20">
        <v>-13780153</v>
      </c>
      <c r="V9" s="20">
        <v>-34056460</v>
      </c>
      <c r="W9" s="20">
        <v>-38383492</v>
      </c>
      <c r="X9" s="20">
        <v>216258272</v>
      </c>
      <c r="Y9" s="20">
        <v>-254641764</v>
      </c>
      <c r="Z9" s="21">
        <v>-117.75</v>
      </c>
      <c r="AA9" s="22">
        <v>216258272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>
        <v>2235990</v>
      </c>
      <c r="F11" s="20">
        <v>2264990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2264990</v>
      </c>
      <c r="Y11" s="20">
        <v>-2264990</v>
      </c>
      <c r="Z11" s="21">
        <v>-100</v>
      </c>
      <c r="AA11" s="22">
        <v>2264990</v>
      </c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-13144538</v>
      </c>
      <c r="D14" s="18"/>
      <c r="E14" s="19">
        <v>-104203452</v>
      </c>
      <c r="F14" s="20">
        <v>-109259999</v>
      </c>
      <c r="G14" s="20">
        <v>-6961295</v>
      </c>
      <c r="H14" s="20">
        <v>-7131652</v>
      </c>
      <c r="I14" s="20">
        <v>-10227812</v>
      </c>
      <c r="J14" s="20">
        <v>-24320759</v>
      </c>
      <c r="K14" s="20">
        <v>-10846935</v>
      </c>
      <c r="L14" s="20">
        <v>-10125482</v>
      </c>
      <c r="M14" s="20">
        <v>-10432160</v>
      </c>
      <c r="N14" s="20">
        <v>-31404577</v>
      </c>
      <c r="O14" s="20">
        <v>-7666656</v>
      </c>
      <c r="P14" s="20">
        <v>-8514805</v>
      </c>
      <c r="Q14" s="20">
        <v>-2690572</v>
      </c>
      <c r="R14" s="20">
        <v>-18872033</v>
      </c>
      <c r="S14" s="20">
        <v>-7228000</v>
      </c>
      <c r="T14" s="20">
        <v>-8129264</v>
      </c>
      <c r="U14" s="20">
        <v>-9812227</v>
      </c>
      <c r="V14" s="20">
        <v>-25169491</v>
      </c>
      <c r="W14" s="20">
        <v>-99766860</v>
      </c>
      <c r="X14" s="20">
        <v>-109259999</v>
      </c>
      <c r="Y14" s="20">
        <v>9493139</v>
      </c>
      <c r="Z14" s="21">
        <v>-8.69</v>
      </c>
      <c r="AA14" s="22">
        <v>-109259999</v>
      </c>
    </row>
    <row r="15" spans="1:27" ht="12.75">
      <c r="A15" s="23" t="s">
        <v>42</v>
      </c>
      <c r="B15" s="17"/>
      <c r="C15" s="18"/>
      <c r="D15" s="18"/>
      <c r="E15" s="19"/>
      <c r="F15" s="20"/>
      <c r="G15" s="20"/>
      <c r="H15" s="20"/>
      <c r="I15" s="20"/>
      <c r="J15" s="20"/>
      <c r="K15" s="20">
        <v>-635</v>
      </c>
      <c r="L15" s="20">
        <v>437</v>
      </c>
      <c r="M15" s="20">
        <v>-1067</v>
      </c>
      <c r="N15" s="20">
        <v>-1265</v>
      </c>
      <c r="O15" s="20"/>
      <c r="P15" s="20"/>
      <c r="Q15" s="20"/>
      <c r="R15" s="20"/>
      <c r="S15" s="20">
        <v>-25155</v>
      </c>
      <c r="T15" s="20"/>
      <c r="U15" s="20"/>
      <c r="V15" s="20">
        <v>-25155</v>
      </c>
      <c r="W15" s="20">
        <v>-26420</v>
      </c>
      <c r="X15" s="20"/>
      <c r="Y15" s="20">
        <v>-26420</v>
      </c>
      <c r="Z15" s="21"/>
      <c r="AA15" s="22"/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-20282824</v>
      </c>
      <c r="D17" s="26">
        <f>SUM(D6:D16)</f>
        <v>0</v>
      </c>
      <c r="E17" s="27">
        <f t="shared" si="0"/>
        <v>114290810</v>
      </c>
      <c r="F17" s="28">
        <f t="shared" si="0"/>
        <v>109263263</v>
      </c>
      <c r="G17" s="28">
        <f t="shared" si="0"/>
        <v>27956386</v>
      </c>
      <c r="H17" s="28">
        <f t="shared" si="0"/>
        <v>-11015858</v>
      </c>
      <c r="I17" s="28">
        <f t="shared" si="0"/>
        <v>-29600191</v>
      </c>
      <c r="J17" s="28">
        <f t="shared" si="0"/>
        <v>-12659663</v>
      </c>
      <c r="K17" s="28">
        <f t="shared" si="0"/>
        <v>-15493774</v>
      </c>
      <c r="L17" s="28">
        <f t="shared" si="0"/>
        <v>-17562033</v>
      </c>
      <c r="M17" s="28">
        <f t="shared" si="0"/>
        <v>15038319</v>
      </c>
      <c r="N17" s="28">
        <f t="shared" si="0"/>
        <v>-18017488</v>
      </c>
      <c r="O17" s="28">
        <f t="shared" si="0"/>
        <v>-15614316</v>
      </c>
      <c r="P17" s="28">
        <f t="shared" si="0"/>
        <v>-19470718</v>
      </c>
      <c r="Q17" s="28">
        <f t="shared" si="0"/>
        <v>-13163481</v>
      </c>
      <c r="R17" s="28">
        <f t="shared" si="0"/>
        <v>-48248515</v>
      </c>
      <c r="S17" s="28">
        <f t="shared" si="0"/>
        <v>-17058680</v>
      </c>
      <c r="T17" s="28">
        <f t="shared" si="0"/>
        <v>-18600046</v>
      </c>
      <c r="U17" s="28">
        <f t="shared" si="0"/>
        <v>-23592380</v>
      </c>
      <c r="V17" s="28">
        <f t="shared" si="0"/>
        <v>-59251106</v>
      </c>
      <c r="W17" s="28">
        <f t="shared" si="0"/>
        <v>-138176772</v>
      </c>
      <c r="X17" s="28">
        <f t="shared" si="0"/>
        <v>109263263</v>
      </c>
      <c r="Y17" s="28">
        <f t="shared" si="0"/>
        <v>-247440035</v>
      </c>
      <c r="Z17" s="29">
        <f>+IF(X17&lt;&gt;0,+(Y17/X17)*100,0)</f>
        <v>-226.46224193396088</v>
      </c>
      <c r="AA17" s="30">
        <f>SUM(AA6:AA16)</f>
        <v>109263263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/>
      <c r="F33" s="20"/>
      <c r="G33" s="20"/>
      <c r="H33" s="36"/>
      <c r="I33" s="36">
        <v>-500</v>
      </c>
      <c r="J33" s="36">
        <v>-500</v>
      </c>
      <c r="K33" s="20">
        <v>-200</v>
      </c>
      <c r="L33" s="20">
        <v>700</v>
      </c>
      <c r="M33" s="20"/>
      <c r="N33" s="20">
        <v>500</v>
      </c>
      <c r="O33" s="36"/>
      <c r="P33" s="36"/>
      <c r="Q33" s="36"/>
      <c r="R33" s="20"/>
      <c r="S33" s="20"/>
      <c r="T33" s="20"/>
      <c r="U33" s="20"/>
      <c r="V33" s="36"/>
      <c r="W33" s="36"/>
      <c r="X33" s="36"/>
      <c r="Y33" s="20"/>
      <c r="Z33" s="21"/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0</v>
      </c>
      <c r="F36" s="28">
        <f t="shared" si="2"/>
        <v>0</v>
      </c>
      <c r="G36" s="28">
        <f t="shared" si="2"/>
        <v>0</v>
      </c>
      <c r="H36" s="28">
        <f t="shared" si="2"/>
        <v>0</v>
      </c>
      <c r="I36" s="28">
        <f t="shared" si="2"/>
        <v>-500</v>
      </c>
      <c r="J36" s="28">
        <f t="shared" si="2"/>
        <v>-500</v>
      </c>
      <c r="K36" s="28">
        <f t="shared" si="2"/>
        <v>-200</v>
      </c>
      <c r="L36" s="28">
        <f t="shared" si="2"/>
        <v>700</v>
      </c>
      <c r="M36" s="28">
        <f t="shared" si="2"/>
        <v>0</v>
      </c>
      <c r="N36" s="28">
        <f t="shared" si="2"/>
        <v>500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0</v>
      </c>
      <c r="Y36" s="28">
        <f t="shared" si="2"/>
        <v>0</v>
      </c>
      <c r="Z36" s="29">
        <f>+IF(X36&lt;&gt;0,+(Y36/X36)*100,0)</f>
        <v>0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-20282824</v>
      </c>
      <c r="D38" s="32">
        <f>+D17+D27+D36</f>
        <v>0</v>
      </c>
      <c r="E38" s="33">
        <f t="shared" si="3"/>
        <v>114290810</v>
      </c>
      <c r="F38" s="2">
        <f t="shared" si="3"/>
        <v>109263263</v>
      </c>
      <c r="G38" s="2">
        <f t="shared" si="3"/>
        <v>27956386</v>
      </c>
      <c r="H38" s="2">
        <f t="shared" si="3"/>
        <v>-11015858</v>
      </c>
      <c r="I38" s="2">
        <f t="shared" si="3"/>
        <v>-29600691</v>
      </c>
      <c r="J38" s="2">
        <f t="shared" si="3"/>
        <v>-12660163</v>
      </c>
      <c r="K38" s="2">
        <f t="shared" si="3"/>
        <v>-15493974</v>
      </c>
      <c r="L38" s="2">
        <f t="shared" si="3"/>
        <v>-17561333</v>
      </c>
      <c r="M38" s="2">
        <f t="shared" si="3"/>
        <v>15038319</v>
      </c>
      <c r="N38" s="2">
        <f t="shared" si="3"/>
        <v>-18016988</v>
      </c>
      <c r="O38" s="2">
        <f t="shared" si="3"/>
        <v>-15614316</v>
      </c>
      <c r="P38" s="2">
        <f t="shared" si="3"/>
        <v>-19470718</v>
      </c>
      <c r="Q38" s="2">
        <f t="shared" si="3"/>
        <v>-13163481</v>
      </c>
      <c r="R38" s="2">
        <f t="shared" si="3"/>
        <v>-48248515</v>
      </c>
      <c r="S38" s="2">
        <f t="shared" si="3"/>
        <v>-17058680</v>
      </c>
      <c r="T38" s="2">
        <f t="shared" si="3"/>
        <v>-18600046</v>
      </c>
      <c r="U38" s="2">
        <f t="shared" si="3"/>
        <v>-23592380</v>
      </c>
      <c r="V38" s="2">
        <f t="shared" si="3"/>
        <v>-59251106</v>
      </c>
      <c r="W38" s="2">
        <f t="shared" si="3"/>
        <v>-138176772</v>
      </c>
      <c r="X38" s="2">
        <f t="shared" si="3"/>
        <v>109263263</v>
      </c>
      <c r="Y38" s="2">
        <f t="shared" si="3"/>
        <v>-247440035</v>
      </c>
      <c r="Z38" s="34">
        <f>+IF(X38&lt;&gt;0,+(Y38/X38)*100,0)</f>
        <v>-226.46224193396088</v>
      </c>
      <c r="AA38" s="35">
        <f>+AA17+AA27+AA36</f>
        <v>109263263</v>
      </c>
    </row>
    <row r="39" spans="1:27" ht="12.75">
      <c r="A39" s="23" t="s">
        <v>59</v>
      </c>
      <c r="B39" s="17"/>
      <c r="C39" s="32"/>
      <c r="D39" s="32"/>
      <c r="E39" s="33">
        <v>22759800</v>
      </c>
      <c r="F39" s="2">
        <v>14371945</v>
      </c>
      <c r="G39" s="2"/>
      <c r="H39" s="2">
        <f>+G40+H60</f>
        <v>27956386</v>
      </c>
      <c r="I39" s="2">
        <f>+H40+I60</f>
        <v>16940528</v>
      </c>
      <c r="J39" s="2">
        <f>+G39</f>
        <v>0</v>
      </c>
      <c r="K39" s="2">
        <f>+I40+K60</f>
        <v>-12660163</v>
      </c>
      <c r="L39" s="2">
        <f>+K40+L60</f>
        <v>-28154137</v>
      </c>
      <c r="M39" s="2">
        <f>+L40+M60</f>
        <v>-45715470</v>
      </c>
      <c r="N39" s="2">
        <f>+K39</f>
        <v>-12660163</v>
      </c>
      <c r="O39" s="2">
        <f>+M40+O60</f>
        <v>-30677151</v>
      </c>
      <c r="P39" s="2">
        <f>+O40+P60</f>
        <v>-46291467</v>
      </c>
      <c r="Q39" s="2">
        <f>+P40+Q60</f>
        <v>-65762185</v>
      </c>
      <c r="R39" s="2">
        <f>+O39</f>
        <v>-30677151</v>
      </c>
      <c r="S39" s="2">
        <f>+Q40+S60</f>
        <v>-78925666</v>
      </c>
      <c r="T39" s="2">
        <f>+S40+T60</f>
        <v>-95984346</v>
      </c>
      <c r="U39" s="2">
        <f>+T40+U60</f>
        <v>-114584392</v>
      </c>
      <c r="V39" s="2">
        <f>+S39</f>
        <v>-78925666</v>
      </c>
      <c r="W39" s="2">
        <f>+G39</f>
        <v>0</v>
      </c>
      <c r="X39" s="2">
        <v>1197663</v>
      </c>
      <c r="Y39" s="2">
        <f>+W39-X39</f>
        <v>-1197663</v>
      </c>
      <c r="Z39" s="34">
        <f>+IF(X39&lt;&gt;0,+(Y39/X39)*100,0)</f>
        <v>-100</v>
      </c>
      <c r="AA39" s="35">
        <v>14371945</v>
      </c>
    </row>
    <row r="40" spans="1:27" ht="12.75">
      <c r="A40" s="41" t="s">
        <v>61</v>
      </c>
      <c r="B40" s="42" t="s">
        <v>60</v>
      </c>
      <c r="C40" s="43">
        <f>+C38+C39</f>
        <v>-20282824</v>
      </c>
      <c r="D40" s="43">
        <f aca="true" t="shared" si="4" ref="D40:AA40">+D38+D39</f>
        <v>0</v>
      </c>
      <c r="E40" s="44">
        <f t="shared" si="4"/>
        <v>137050610</v>
      </c>
      <c r="F40" s="45">
        <f t="shared" si="4"/>
        <v>123635208</v>
      </c>
      <c r="G40" s="45">
        <f t="shared" si="4"/>
        <v>27956386</v>
      </c>
      <c r="H40" s="45">
        <f t="shared" si="4"/>
        <v>16940528</v>
      </c>
      <c r="I40" s="45">
        <f t="shared" si="4"/>
        <v>-12660163</v>
      </c>
      <c r="J40" s="45">
        <f>+I40</f>
        <v>-12660163</v>
      </c>
      <c r="K40" s="45">
        <f t="shared" si="4"/>
        <v>-28154137</v>
      </c>
      <c r="L40" s="45">
        <f t="shared" si="4"/>
        <v>-45715470</v>
      </c>
      <c r="M40" s="45">
        <f t="shared" si="4"/>
        <v>-30677151</v>
      </c>
      <c r="N40" s="45">
        <f>+M40</f>
        <v>-30677151</v>
      </c>
      <c r="O40" s="45">
        <f t="shared" si="4"/>
        <v>-46291467</v>
      </c>
      <c r="P40" s="45">
        <f t="shared" si="4"/>
        <v>-65762185</v>
      </c>
      <c r="Q40" s="45">
        <f t="shared" si="4"/>
        <v>-78925666</v>
      </c>
      <c r="R40" s="45">
        <f>+Q40</f>
        <v>-78925666</v>
      </c>
      <c r="S40" s="45">
        <f t="shared" si="4"/>
        <v>-95984346</v>
      </c>
      <c r="T40" s="45">
        <f t="shared" si="4"/>
        <v>-114584392</v>
      </c>
      <c r="U40" s="45">
        <f t="shared" si="4"/>
        <v>-138176772</v>
      </c>
      <c r="V40" s="45">
        <f>+U40</f>
        <v>-138176772</v>
      </c>
      <c r="W40" s="45">
        <f>+V40</f>
        <v>-138176772</v>
      </c>
      <c r="X40" s="45">
        <f t="shared" si="4"/>
        <v>110460926</v>
      </c>
      <c r="Y40" s="45">
        <f t="shared" si="4"/>
        <v>-248637698</v>
      </c>
      <c r="Z40" s="46">
        <f>+IF(X40&lt;&gt;0,+(Y40/X40)*100,0)</f>
        <v>-225.09108605517213</v>
      </c>
      <c r="AA40" s="47">
        <f t="shared" si="4"/>
        <v>123635208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18791561</v>
      </c>
      <c r="D6" s="18"/>
      <c r="E6" s="19">
        <v>26595444</v>
      </c>
      <c r="F6" s="20">
        <v>22795952</v>
      </c>
      <c r="G6" s="20">
        <v>558</v>
      </c>
      <c r="H6" s="20">
        <v>558</v>
      </c>
      <c r="I6" s="20"/>
      <c r="J6" s="20">
        <v>1116</v>
      </c>
      <c r="K6" s="20">
        <v>293913</v>
      </c>
      <c r="L6" s="20">
        <v>1491212</v>
      </c>
      <c r="M6" s="20">
        <v>1074904</v>
      </c>
      <c r="N6" s="20">
        <v>2860029</v>
      </c>
      <c r="O6" s="20">
        <v>1696640</v>
      </c>
      <c r="P6" s="20">
        <v>1315455</v>
      </c>
      <c r="Q6" s="20">
        <v>1554397</v>
      </c>
      <c r="R6" s="20">
        <v>4566492</v>
      </c>
      <c r="S6" s="20">
        <v>613140</v>
      </c>
      <c r="T6" s="20">
        <v>1372493</v>
      </c>
      <c r="U6" s="20">
        <v>1204638</v>
      </c>
      <c r="V6" s="20">
        <v>3190271</v>
      </c>
      <c r="W6" s="20">
        <v>10617908</v>
      </c>
      <c r="X6" s="20">
        <v>22795952</v>
      </c>
      <c r="Y6" s="20">
        <v>-12178044</v>
      </c>
      <c r="Z6" s="21">
        <v>-53.42</v>
      </c>
      <c r="AA6" s="22">
        <v>22795952</v>
      </c>
    </row>
    <row r="7" spans="1:27" ht="12.75">
      <c r="A7" s="23" t="s">
        <v>34</v>
      </c>
      <c r="B7" s="17"/>
      <c r="C7" s="18">
        <v>13238787</v>
      </c>
      <c r="D7" s="18"/>
      <c r="E7" s="19">
        <v>22759836</v>
      </c>
      <c r="F7" s="20">
        <v>38087840</v>
      </c>
      <c r="G7" s="20">
        <v>219338</v>
      </c>
      <c r="H7" s="20">
        <v>158304</v>
      </c>
      <c r="I7" s="20">
        <v>204352</v>
      </c>
      <c r="J7" s="20">
        <v>581994</v>
      </c>
      <c r="K7" s="20">
        <v>14291</v>
      </c>
      <c r="L7" s="20">
        <v>22022</v>
      </c>
      <c r="M7" s="20">
        <v>3276</v>
      </c>
      <c r="N7" s="20">
        <v>39589</v>
      </c>
      <c r="O7" s="20">
        <v>7810</v>
      </c>
      <c r="P7" s="20">
        <v>1190</v>
      </c>
      <c r="Q7" s="20">
        <v>20392</v>
      </c>
      <c r="R7" s="20">
        <v>29392</v>
      </c>
      <c r="S7" s="20">
        <v>2699</v>
      </c>
      <c r="T7" s="20">
        <v>199</v>
      </c>
      <c r="U7" s="20">
        <v>38739</v>
      </c>
      <c r="V7" s="20">
        <v>41637</v>
      </c>
      <c r="W7" s="20">
        <v>692612</v>
      </c>
      <c r="X7" s="20">
        <v>38087840</v>
      </c>
      <c r="Y7" s="20">
        <v>-37395228</v>
      </c>
      <c r="Z7" s="21">
        <v>-98.18</v>
      </c>
      <c r="AA7" s="22">
        <v>38087840</v>
      </c>
    </row>
    <row r="8" spans="1:27" ht="12.75">
      <c r="A8" s="23" t="s">
        <v>35</v>
      </c>
      <c r="B8" s="17"/>
      <c r="C8" s="18">
        <v>235737660</v>
      </c>
      <c r="D8" s="18"/>
      <c r="E8" s="19">
        <v>14344764</v>
      </c>
      <c r="F8" s="20">
        <v>12729362</v>
      </c>
      <c r="G8" s="20">
        <v>1080316</v>
      </c>
      <c r="H8" s="20">
        <v>15493232</v>
      </c>
      <c r="I8" s="20">
        <v>9960157</v>
      </c>
      <c r="J8" s="20">
        <v>26533705</v>
      </c>
      <c r="K8" s="20">
        <v>2594040</v>
      </c>
      <c r="L8" s="20">
        <v>942611</v>
      </c>
      <c r="M8" s="20">
        <v>1929267</v>
      </c>
      <c r="N8" s="20">
        <v>5465918</v>
      </c>
      <c r="O8" s="20">
        <v>982107</v>
      </c>
      <c r="P8" s="20">
        <v>1814109</v>
      </c>
      <c r="Q8" s="20">
        <v>1335039</v>
      </c>
      <c r="R8" s="20">
        <v>4131255</v>
      </c>
      <c r="S8" s="20">
        <v>1035446</v>
      </c>
      <c r="T8" s="20">
        <v>936708</v>
      </c>
      <c r="U8" s="20">
        <v>974568</v>
      </c>
      <c r="V8" s="20">
        <v>2946722</v>
      </c>
      <c r="W8" s="20">
        <v>39077600</v>
      </c>
      <c r="X8" s="20">
        <v>12729362</v>
      </c>
      <c r="Y8" s="20">
        <v>26348238</v>
      </c>
      <c r="Z8" s="21">
        <v>206.99</v>
      </c>
      <c r="AA8" s="22">
        <v>12729362</v>
      </c>
    </row>
    <row r="9" spans="1:27" ht="12.75">
      <c r="A9" s="23" t="s">
        <v>36</v>
      </c>
      <c r="B9" s="17" t="s">
        <v>6</v>
      </c>
      <c r="C9" s="18">
        <v>115324932</v>
      </c>
      <c r="D9" s="18"/>
      <c r="E9" s="19">
        <v>107270412</v>
      </c>
      <c r="F9" s="20">
        <v>97905976</v>
      </c>
      <c r="G9" s="20">
        <v>40097392</v>
      </c>
      <c r="H9" s="20">
        <v>2479291</v>
      </c>
      <c r="I9" s="20">
        <v>3397110</v>
      </c>
      <c r="J9" s="20">
        <v>45973793</v>
      </c>
      <c r="K9" s="20">
        <v>8074836</v>
      </c>
      <c r="L9" s="20">
        <v>3771619</v>
      </c>
      <c r="M9" s="20">
        <v>33669904</v>
      </c>
      <c r="N9" s="20">
        <v>45516359</v>
      </c>
      <c r="O9" s="20">
        <v>2046515</v>
      </c>
      <c r="P9" s="20">
        <v>3305214</v>
      </c>
      <c r="Q9" s="20">
        <v>27147317</v>
      </c>
      <c r="R9" s="20">
        <v>32499046</v>
      </c>
      <c r="S9" s="20">
        <v>1276334</v>
      </c>
      <c r="T9" s="20">
        <v>3249052</v>
      </c>
      <c r="U9" s="20">
        <v>2984572</v>
      </c>
      <c r="V9" s="20">
        <v>7509958</v>
      </c>
      <c r="W9" s="20">
        <v>131499156</v>
      </c>
      <c r="X9" s="20">
        <v>97905976</v>
      </c>
      <c r="Y9" s="20">
        <v>33593180</v>
      </c>
      <c r="Z9" s="21">
        <v>34.31</v>
      </c>
      <c r="AA9" s="22">
        <v>97905976</v>
      </c>
    </row>
    <row r="10" spans="1:27" ht="12.75">
      <c r="A10" s="23" t="s">
        <v>37</v>
      </c>
      <c r="B10" s="17" t="s">
        <v>6</v>
      </c>
      <c r="C10" s="18">
        <v>24840000</v>
      </c>
      <c r="D10" s="18"/>
      <c r="E10" s="19">
        <v>23340000</v>
      </c>
      <c r="F10" s="20">
        <v>23340000</v>
      </c>
      <c r="G10" s="20">
        <v>9336000</v>
      </c>
      <c r="H10" s="20">
        <v>1900000</v>
      </c>
      <c r="I10" s="20"/>
      <c r="J10" s="20">
        <v>11236000</v>
      </c>
      <c r="K10" s="20"/>
      <c r="L10" s="20"/>
      <c r="M10" s="20">
        <v>9000000</v>
      </c>
      <c r="N10" s="20">
        <v>9000000</v>
      </c>
      <c r="O10" s="20"/>
      <c r="P10" s="20"/>
      <c r="Q10" s="20">
        <v>5004000</v>
      </c>
      <c r="R10" s="20">
        <v>5004000</v>
      </c>
      <c r="S10" s="20"/>
      <c r="T10" s="20"/>
      <c r="U10" s="20"/>
      <c r="V10" s="20"/>
      <c r="W10" s="20">
        <v>25240000</v>
      </c>
      <c r="X10" s="20">
        <v>23340000</v>
      </c>
      <c r="Y10" s="20">
        <v>1900000</v>
      </c>
      <c r="Z10" s="21">
        <v>8.14</v>
      </c>
      <c r="AA10" s="22">
        <v>23340000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-139481343</v>
      </c>
      <c r="D14" s="18"/>
      <c r="E14" s="19">
        <v>-172624812</v>
      </c>
      <c r="F14" s="20">
        <v>-182551707</v>
      </c>
      <c r="G14" s="20">
        <v>-8467634</v>
      </c>
      <c r="H14" s="20">
        <v>-19833428</v>
      </c>
      <c r="I14" s="20">
        <v>-12012871</v>
      </c>
      <c r="J14" s="20">
        <v>-40313933</v>
      </c>
      <c r="K14" s="20">
        <v>-12109957</v>
      </c>
      <c r="L14" s="20">
        <v>-14518489</v>
      </c>
      <c r="M14" s="20">
        <v>-12764538</v>
      </c>
      <c r="N14" s="20">
        <v>-39392984</v>
      </c>
      <c r="O14" s="20">
        <v>-8976539</v>
      </c>
      <c r="P14" s="20">
        <v>-16337325</v>
      </c>
      <c r="Q14" s="20">
        <v>-4118875</v>
      </c>
      <c r="R14" s="20">
        <v>-29432739</v>
      </c>
      <c r="S14" s="20">
        <v>-14036777</v>
      </c>
      <c r="T14" s="20">
        <v>-13158806</v>
      </c>
      <c r="U14" s="20">
        <v>-8615361</v>
      </c>
      <c r="V14" s="20">
        <v>-35810944</v>
      </c>
      <c r="W14" s="20">
        <v>-144950600</v>
      </c>
      <c r="X14" s="20">
        <v>-182551707</v>
      </c>
      <c r="Y14" s="20">
        <v>37601107</v>
      </c>
      <c r="Z14" s="21">
        <v>-20.6</v>
      </c>
      <c r="AA14" s="22">
        <v>-182551707</v>
      </c>
    </row>
    <row r="15" spans="1:27" ht="12.75">
      <c r="A15" s="23" t="s">
        <v>42</v>
      </c>
      <c r="B15" s="17"/>
      <c r="C15" s="18">
        <v>-754310</v>
      </c>
      <c r="D15" s="18"/>
      <c r="E15" s="19">
        <v>-94716</v>
      </c>
      <c r="F15" s="20">
        <v>-450156</v>
      </c>
      <c r="G15" s="20"/>
      <c r="H15" s="20"/>
      <c r="I15" s="20"/>
      <c r="J15" s="20"/>
      <c r="K15" s="20"/>
      <c r="L15" s="20"/>
      <c r="M15" s="20">
        <v>2680090</v>
      </c>
      <c r="N15" s="20">
        <v>2680090</v>
      </c>
      <c r="O15" s="20">
        <v>-2680090</v>
      </c>
      <c r="P15" s="20"/>
      <c r="Q15" s="20">
        <v>2014912</v>
      </c>
      <c r="R15" s="20">
        <v>-665178</v>
      </c>
      <c r="S15" s="20">
        <v>-2014912</v>
      </c>
      <c r="T15" s="20">
        <v>-201</v>
      </c>
      <c r="U15" s="20"/>
      <c r="V15" s="20">
        <v>-2015113</v>
      </c>
      <c r="W15" s="20">
        <v>-201</v>
      </c>
      <c r="X15" s="20">
        <v>-450156</v>
      </c>
      <c r="Y15" s="20">
        <v>449955</v>
      </c>
      <c r="Z15" s="21">
        <v>-99.96</v>
      </c>
      <c r="AA15" s="22">
        <v>-450156</v>
      </c>
    </row>
    <row r="16" spans="1:27" ht="12.75">
      <c r="A16" s="23" t="s">
        <v>43</v>
      </c>
      <c r="B16" s="17" t="s">
        <v>6</v>
      </c>
      <c r="C16" s="18">
        <v>-2351082</v>
      </c>
      <c r="D16" s="18"/>
      <c r="E16" s="19">
        <v>-7691544</v>
      </c>
      <c r="F16" s="20">
        <v>-6063744</v>
      </c>
      <c r="G16" s="20">
        <v>-66702</v>
      </c>
      <c r="H16" s="20">
        <v>-17477</v>
      </c>
      <c r="I16" s="20">
        <v>-17477</v>
      </c>
      <c r="J16" s="20">
        <v>-101656</v>
      </c>
      <c r="K16" s="20">
        <v>-97790</v>
      </c>
      <c r="L16" s="20">
        <v>-97791</v>
      </c>
      <c r="M16" s="20">
        <v>-1299660</v>
      </c>
      <c r="N16" s="20">
        <v>-1495241</v>
      </c>
      <c r="O16" s="20">
        <v>-379841</v>
      </c>
      <c r="P16" s="20">
        <v>-595321</v>
      </c>
      <c r="Q16" s="20">
        <v>-366517</v>
      </c>
      <c r="R16" s="20">
        <v>-1341679</v>
      </c>
      <c r="S16" s="20">
        <v>-344769</v>
      </c>
      <c r="T16" s="20">
        <v>-355645</v>
      </c>
      <c r="U16" s="20">
        <v>-375971</v>
      </c>
      <c r="V16" s="20">
        <v>-1076385</v>
      </c>
      <c r="W16" s="20">
        <v>-4014961</v>
      </c>
      <c r="X16" s="20">
        <v>-6063744</v>
      </c>
      <c r="Y16" s="20">
        <v>2048783</v>
      </c>
      <c r="Z16" s="21">
        <v>-33.79</v>
      </c>
      <c r="AA16" s="22">
        <v>-6063744</v>
      </c>
    </row>
    <row r="17" spans="1:27" ht="12.75">
      <c r="A17" s="24" t="s">
        <v>44</v>
      </c>
      <c r="B17" s="25"/>
      <c r="C17" s="26">
        <f aca="true" t="shared" si="0" ref="C17:Y17">SUM(C6:C16)</f>
        <v>265346205</v>
      </c>
      <c r="D17" s="26">
        <f>SUM(D6:D16)</f>
        <v>0</v>
      </c>
      <c r="E17" s="27">
        <f t="shared" si="0"/>
        <v>13899384</v>
      </c>
      <c r="F17" s="28">
        <f t="shared" si="0"/>
        <v>5793523</v>
      </c>
      <c r="G17" s="28">
        <f t="shared" si="0"/>
        <v>42199268</v>
      </c>
      <c r="H17" s="28">
        <f t="shared" si="0"/>
        <v>180480</v>
      </c>
      <c r="I17" s="28">
        <f t="shared" si="0"/>
        <v>1531271</v>
      </c>
      <c r="J17" s="28">
        <f t="shared" si="0"/>
        <v>43911019</v>
      </c>
      <c r="K17" s="28">
        <f t="shared" si="0"/>
        <v>-1230667</v>
      </c>
      <c r="L17" s="28">
        <f t="shared" si="0"/>
        <v>-8388816</v>
      </c>
      <c r="M17" s="28">
        <f t="shared" si="0"/>
        <v>34293243</v>
      </c>
      <c r="N17" s="28">
        <f t="shared" si="0"/>
        <v>24673760</v>
      </c>
      <c r="O17" s="28">
        <f t="shared" si="0"/>
        <v>-7303398</v>
      </c>
      <c r="P17" s="28">
        <f t="shared" si="0"/>
        <v>-10496678</v>
      </c>
      <c r="Q17" s="28">
        <f t="shared" si="0"/>
        <v>32590665</v>
      </c>
      <c r="R17" s="28">
        <f t="shared" si="0"/>
        <v>14790589</v>
      </c>
      <c r="S17" s="28">
        <f t="shared" si="0"/>
        <v>-13468839</v>
      </c>
      <c r="T17" s="28">
        <f t="shared" si="0"/>
        <v>-7956200</v>
      </c>
      <c r="U17" s="28">
        <f t="shared" si="0"/>
        <v>-3788815</v>
      </c>
      <c r="V17" s="28">
        <f t="shared" si="0"/>
        <v>-25213854</v>
      </c>
      <c r="W17" s="28">
        <f t="shared" si="0"/>
        <v>58161514</v>
      </c>
      <c r="X17" s="28">
        <f t="shared" si="0"/>
        <v>5793523</v>
      </c>
      <c r="Y17" s="28">
        <f t="shared" si="0"/>
        <v>52367991</v>
      </c>
      <c r="Z17" s="29">
        <f>+IF(X17&lt;&gt;0,+(Y17/X17)*100,0)</f>
        <v>903.905809988154</v>
      </c>
      <c r="AA17" s="30">
        <f>SUM(AA6:AA16)</f>
        <v>5793523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-49156021</v>
      </c>
      <c r="D26" s="18"/>
      <c r="E26" s="19">
        <v>-98562132</v>
      </c>
      <c r="F26" s="20">
        <v>-74384753</v>
      </c>
      <c r="G26" s="20">
        <v>-2056829</v>
      </c>
      <c r="H26" s="20">
        <v>-2541105</v>
      </c>
      <c r="I26" s="20">
        <v>-1254313</v>
      </c>
      <c r="J26" s="20">
        <v>-5852247</v>
      </c>
      <c r="K26" s="20">
        <v>-6879747</v>
      </c>
      <c r="L26" s="20">
        <v>-8786115</v>
      </c>
      <c r="M26" s="20">
        <v>-7014737</v>
      </c>
      <c r="N26" s="20">
        <v>-22680599</v>
      </c>
      <c r="O26" s="20">
        <v>-4351915</v>
      </c>
      <c r="P26" s="20">
        <v>-2967931</v>
      </c>
      <c r="Q26" s="20">
        <v>-10044287</v>
      </c>
      <c r="R26" s="20">
        <v>-17364133</v>
      </c>
      <c r="S26" s="20">
        <v>-291854</v>
      </c>
      <c r="T26" s="20">
        <v>-5374313</v>
      </c>
      <c r="U26" s="20">
        <v>-12017671</v>
      </c>
      <c r="V26" s="20">
        <v>-17683838</v>
      </c>
      <c r="W26" s="20">
        <v>-63580817</v>
      </c>
      <c r="X26" s="20">
        <v>-74384753</v>
      </c>
      <c r="Y26" s="20">
        <v>10803936</v>
      </c>
      <c r="Z26" s="21">
        <v>-14.52</v>
      </c>
      <c r="AA26" s="22">
        <v>-74384753</v>
      </c>
    </row>
    <row r="27" spans="1:27" ht="12.75">
      <c r="A27" s="24" t="s">
        <v>51</v>
      </c>
      <c r="B27" s="25"/>
      <c r="C27" s="26">
        <f aca="true" t="shared" si="1" ref="C27:Y27">SUM(C21:C26)</f>
        <v>-49156021</v>
      </c>
      <c r="D27" s="26">
        <f>SUM(D21:D26)</f>
        <v>0</v>
      </c>
      <c r="E27" s="27">
        <f t="shared" si="1"/>
        <v>-98562132</v>
      </c>
      <c r="F27" s="28">
        <f t="shared" si="1"/>
        <v>-74384753</v>
      </c>
      <c r="G27" s="28">
        <f t="shared" si="1"/>
        <v>-2056829</v>
      </c>
      <c r="H27" s="28">
        <f t="shared" si="1"/>
        <v>-2541105</v>
      </c>
      <c r="I27" s="28">
        <f t="shared" si="1"/>
        <v>-1254313</v>
      </c>
      <c r="J27" s="28">
        <f t="shared" si="1"/>
        <v>-5852247</v>
      </c>
      <c r="K27" s="28">
        <f t="shared" si="1"/>
        <v>-6879747</v>
      </c>
      <c r="L27" s="28">
        <f t="shared" si="1"/>
        <v>-8786115</v>
      </c>
      <c r="M27" s="28">
        <f t="shared" si="1"/>
        <v>-7014737</v>
      </c>
      <c r="N27" s="28">
        <f t="shared" si="1"/>
        <v>-22680599</v>
      </c>
      <c r="O27" s="28">
        <f t="shared" si="1"/>
        <v>-4351915</v>
      </c>
      <c r="P27" s="28">
        <f t="shared" si="1"/>
        <v>-2967931</v>
      </c>
      <c r="Q27" s="28">
        <f t="shared" si="1"/>
        <v>-10044287</v>
      </c>
      <c r="R27" s="28">
        <f t="shared" si="1"/>
        <v>-17364133</v>
      </c>
      <c r="S27" s="28">
        <f t="shared" si="1"/>
        <v>-291854</v>
      </c>
      <c r="T27" s="28">
        <f t="shared" si="1"/>
        <v>-5374313</v>
      </c>
      <c r="U27" s="28">
        <f t="shared" si="1"/>
        <v>-12017671</v>
      </c>
      <c r="V27" s="28">
        <f t="shared" si="1"/>
        <v>-17683838</v>
      </c>
      <c r="W27" s="28">
        <f t="shared" si="1"/>
        <v>-63580817</v>
      </c>
      <c r="X27" s="28">
        <f t="shared" si="1"/>
        <v>-74384753</v>
      </c>
      <c r="Y27" s="28">
        <f t="shared" si="1"/>
        <v>10803936</v>
      </c>
      <c r="Z27" s="29">
        <f>+IF(X27&lt;&gt;0,+(Y27/X27)*100,0)</f>
        <v>-14.524395879892213</v>
      </c>
      <c r="AA27" s="30">
        <f>SUM(AA21:AA26)</f>
        <v>-74384753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-2459357</v>
      </c>
      <c r="D33" s="18"/>
      <c r="E33" s="19">
        <v>-553474</v>
      </c>
      <c r="F33" s="20">
        <v>553473</v>
      </c>
      <c r="G33" s="20">
        <v>2993103</v>
      </c>
      <c r="H33" s="36">
        <v>-2980466</v>
      </c>
      <c r="I33" s="36">
        <v>-6927</v>
      </c>
      <c r="J33" s="36">
        <v>5710</v>
      </c>
      <c r="K33" s="20">
        <v>-5710</v>
      </c>
      <c r="L33" s="20">
        <v>928</v>
      </c>
      <c r="M33" s="20">
        <v>-18988</v>
      </c>
      <c r="N33" s="20">
        <v>-23770</v>
      </c>
      <c r="O33" s="36">
        <v>5663</v>
      </c>
      <c r="P33" s="36">
        <v>10397</v>
      </c>
      <c r="Q33" s="36">
        <v>2000</v>
      </c>
      <c r="R33" s="20">
        <v>18060</v>
      </c>
      <c r="S33" s="20">
        <v>-3878</v>
      </c>
      <c r="T33" s="20">
        <v>-175</v>
      </c>
      <c r="U33" s="20">
        <v>4012</v>
      </c>
      <c r="V33" s="36">
        <v>-41</v>
      </c>
      <c r="W33" s="36">
        <v>-41</v>
      </c>
      <c r="X33" s="36">
        <v>-1</v>
      </c>
      <c r="Y33" s="20">
        <v>-40</v>
      </c>
      <c r="Z33" s="21">
        <v>4000</v>
      </c>
      <c r="AA33" s="22">
        <v>553473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-2459357</v>
      </c>
      <c r="D36" s="26">
        <f>SUM(D31:D35)</f>
        <v>0</v>
      </c>
      <c r="E36" s="27">
        <f t="shared" si="2"/>
        <v>-553474</v>
      </c>
      <c r="F36" s="28">
        <f t="shared" si="2"/>
        <v>553473</v>
      </c>
      <c r="G36" s="28">
        <f t="shared" si="2"/>
        <v>2993103</v>
      </c>
      <c r="H36" s="28">
        <f t="shared" si="2"/>
        <v>-2980466</v>
      </c>
      <c r="I36" s="28">
        <f t="shared" si="2"/>
        <v>-6927</v>
      </c>
      <c r="J36" s="28">
        <f t="shared" si="2"/>
        <v>5710</v>
      </c>
      <c r="K36" s="28">
        <f t="shared" si="2"/>
        <v>-5710</v>
      </c>
      <c r="L36" s="28">
        <f t="shared" si="2"/>
        <v>928</v>
      </c>
      <c r="M36" s="28">
        <f t="shared" si="2"/>
        <v>-18988</v>
      </c>
      <c r="N36" s="28">
        <f t="shared" si="2"/>
        <v>-23770</v>
      </c>
      <c r="O36" s="28">
        <f t="shared" si="2"/>
        <v>5663</v>
      </c>
      <c r="P36" s="28">
        <f t="shared" si="2"/>
        <v>10397</v>
      </c>
      <c r="Q36" s="28">
        <f t="shared" si="2"/>
        <v>2000</v>
      </c>
      <c r="R36" s="28">
        <f t="shared" si="2"/>
        <v>18060</v>
      </c>
      <c r="S36" s="28">
        <f t="shared" si="2"/>
        <v>-3878</v>
      </c>
      <c r="T36" s="28">
        <f t="shared" si="2"/>
        <v>-175</v>
      </c>
      <c r="U36" s="28">
        <f t="shared" si="2"/>
        <v>4012</v>
      </c>
      <c r="V36" s="28">
        <f t="shared" si="2"/>
        <v>-41</v>
      </c>
      <c r="W36" s="28">
        <f t="shared" si="2"/>
        <v>-41</v>
      </c>
      <c r="X36" s="28">
        <f t="shared" si="2"/>
        <v>-1</v>
      </c>
      <c r="Y36" s="28">
        <f t="shared" si="2"/>
        <v>-40</v>
      </c>
      <c r="Z36" s="29">
        <f>+IF(X36&lt;&gt;0,+(Y36/X36)*100,0)</f>
        <v>4000</v>
      </c>
      <c r="AA36" s="30">
        <f>SUM(AA31:AA35)</f>
        <v>553473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213730827</v>
      </c>
      <c r="D38" s="32">
        <f>+D17+D27+D36</f>
        <v>0</v>
      </c>
      <c r="E38" s="33">
        <f t="shared" si="3"/>
        <v>-85216222</v>
      </c>
      <c r="F38" s="2">
        <f t="shared" si="3"/>
        <v>-68037757</v>
      </c>
      <c r="G38" s="2">
        <f t="shared" si="3"/>
        <v>43135542</v>
      </c>
      <c r="H38" s="2">
        <f t="shared" si="3"/>
        <v>-5341091</v>
      </c>
      <c r="I38" s="2">
        <f t="shared" si="3"/>
        <v>270031</v>
      </c>
      <c r="J38" s="2">
        <f t="shared" si="3"/>
        <v>38064482</v>
      </c>
      <c r="K38" s="2">
        <f t="shared" si="3"/>
        <v>-8116124</v>
      </c>
      <c r="L38" s="2">
        <f t="shared" si="3"/>
        <v>-17174003</v>
      </c>
      <c r="M38" s="2">
        <f t="shared" si="3"/>
        <v>27259518</v>
      </c>
      <c r="N38" s="2">
        <f t="shared" si="3"/>
        <v>1969391</v>
      </c>
      <c r="O38" s="2">
        <f t="shared" si="3"/>
        <v>-11649650</v>
      </c>
      <c r="P38" s="2">
        <f t="shared" si="3"/>
        <v>-13454212</v>
      </c>
      <c r="Q38" s="2">
        <f t="shared" si="3"/>
        <v>22548378</v>
      </c>
      <c r="R38" s="2">
        <f t="shared" si="3"/>
        <v>-2555484</v>
      </c>
      <c r="S38" s="2">
        <f t="shared" si="3"/>
        <v>-13764571</v>
      </c>
      <c r="T38" s="2">
        <f t="shared" si="3"/>
        <v>-13330688</v>
      </c>
      <c r="U38" s="2">
        <f t="shared" si="3"/>
        <v>-15802474</v>
      </c>
      <c r="V38" s="2">
        <f t="shared" si="3"/>
        <v>-42897733</v>
      </c>
      <c r="W38" s="2">
        <f t="shared" si="3"/>
        <v>-5419344</v>
      </c>
      <c r="X38" s="2">
        <f t="shared" si="3"/>
        <v>-68591231</v>
      </c>
      <c r="Y38" s="2">
        <f t="shared" si="3"/>
        <v>63171887</v>
      </c>
      <c r="Z38" s="34">
        <f>+IF(X38&lt;&gt;0,+(Y38/X38)*100,0)</f>
        <v>-92.09907167287899</v>
      </c>
      <c r="AA38" s="35">
        <f>+AA17+AA27+AA36</f>
        <v>-68037757</v>
      </c>
    </row>
    <row r="39" spans="1:27" ht="12.75">
      <c r="A39" s="23" t="s">
        <v>59</v>
      </c>
      <c r="B39" s="17"/>
      <c r="C39" s="32">
        <v>164446496</v>
      </c>
      <c r="D39" s="32"/>
      <c r="E39" s="33"/>
      <c r="F39" s="2">
        <v>163539583</v>
      </c>
      <c r="G39" s="2">
        <v>163614208</v>
      </c>
      <c r="H39" s="2">
        <f>+G40+H60</f>
        <v>211539833</v>
      </c>
      <c r="I39" s="2">
        <f>+H40+I60</f>
        <v>206198742</v>
      </c>
      <c r="J39" s="2">
        <f>+G39</f>
        <v>163614208</v>
      </c>
      <c r="K39" s="2">
        <f>+I40+K60</f>
        <v>206468773</v>
      </c>
      <c r="L39" s="2">
        <f>+K40+L60</f>
        <v>198352649</v>
      </c>
      <c r="M39" s="2">
        <f>+L40+M60</f>
        <v>181178646</v>
      </c>
      <c r="N39" s="2">
        <f>+K39</f>
        <v>206468773</v>
      </c>
      <c r="O39" s="2">
        <f>+M40+O60</f>
        <v>203648081</v>
      </c>
      <c r="P39" s="2">
        <f>+O40+P60</f>
        <v>191998431</v>
      </c>
      <c r="Q39" s="2">
        <f>+P40+Q60</f>
        <v>178544219</v>
      </c>
      <c r="R39" s="2">
        <f>+O39</f>
        <v>203648081</v>
      </c>
      <c r="S39" s="2">
        <f>+Q40+S60</f>
        <v>201092597</v>
      </c>
      <c r="T39" s="2">
        <f>+S40+T60</f>
        <v>187328026</v>
      </c>
      <c r="U39" s="2">
        <f>+T40+U60</f>
        <v>173997338</v>
      </c>
      <c r="V39" s="2">
        <f>+S39</f>
        <v>201092597</v>
      </c>
      <c r="W39" s="2">
        <f>+G39</f>
        <v>163614208</v>
      </c>
      <c r="X39" s="2">
        <v>163539583</v>
      </c>
      <c r="Y39" s="2">
        <f>+W39-X39</f>
        <v>74625</v>
      </c>
      <c r="Z39" s="34">
        <f>+IF(X39&lt;&gt;0,+(Y39/X39)*100,0)</f>
        <v>0.04563115463000783</v>
      </c>
      <c r="AA39" s="35">
        <v>163539583</v>
      </c>
    </row>
    <row r="40" spans="1:27" ht="12.75">
      <c r="A40" s="41" t="s">
        <v>61</v>
      </c>
      <c r="B40" s="42" t="s">
        <v>60</v>
      </c>
      <c r="C40" s="43">
        <f>+C38+C39</f>
        <v>378177323</v>
      </c>
      <c r="D40" s="43">
        <f aca="true" t="shared" si="4" ref="D40:AA40">+D38+D39</f>
        <v>0</v>
      </c>
      <c r="E40" s="44">
        <f t="shared" si="4"/>
        <v>-85216222</v>
      </c>
      <c r="F40" s="45">
        <f t="shared" si="4"/>
        <v>95501826</v>
      </c>
      <c r="G40" s="45">
        <f t="shared" si="4"/>
        <v>206749750</v>
      </c>
      <c r="H40" s="45">
        <f t="shared" si="4"/>
        <v>206198742</v>
      </c>
      <c r="I40" s="45">
        <f t="shared" si="4"/>
        <v>206468773</v>
      </c>
      <c r="J40" s="45">
        <f>+I40</f>
        <v>206468773</v>
      </c>
      <c r="K40" s="45">
        <f t="shared" si="4"/>
        <v>198352649</v>
      </c>
      <c r="L40" s="45">
        <f t="shared" si="4"/>
        <v>181178646</v>
      </c>
      <c r="M40" s="45">
        <f t="shared" si="4"/>
        <v>208438164</v>
      </c>
      <c r="N40" s="45">
        <f>+M40</f>
        <v>208438164</v>
      </c>
      <c r="O40" s="45">
        <f t="shared" si="4"/>
        <v>191998431</v>
      </c>
      <c r="P40" s="45">
        <f t="shared" si="4"/>
        <v>178544219</v>
      </c>
      <c r="Q40" s="45">
        <f t="shared" si="4"/>
        <v>201092597</v>
      </c>
      <c r="R40" s="45">
        <f>+Q40</f>
        <v>201092597</v>
      </c>
      <c r="S40" s="45">
        <f t="shared" si="4"/>
        <v>187328026</v>
      </c>
      <c r="T40" s="45">
        <f t="shared" si="4"/>
        <v>173997338</v>
      </c>
      <c r="U40" s="45">
        <f t="shared" si="4"/>
        <v>158194864</v>
      </c>
      <c r="V40" s="45">
        <f>+U40</f>
        <v>158194864</v>
      </c>
      <c r="W40" s="45">
        <f>+V40</f>
        <v>158194864</v>
      </c>
      <c r="X40" s="45">
        <f t="shared" si="4"/>
        <v>94948352</v>
      </c>
      <c r="Y40" s="45">
        <f t="shared" si="4"/>
        <v>63246512</v>
      </c>
      <c r="Z40" s="46">
        <f>+IF(X40&lt;&gt;0,+(Y40/X40)*100,0)</f>
        <v>66.61149000248051</v>
      </c>
      <c r="AA40" s="47">
        <f t="shared" si="4"/>
        <v>95501826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8" ht="12.75" hidden="1">
      <c r="G60">
        <v>163614208</v>
      </c>
      <c r="H60">
        <v>4790083</v>
      </c>
      <c r="J60">
        <v>163614208</v>
      </c>
      <c r="O60">
        <v>-4790083</v>
      </c>
      <c r="R60">
        <v>-4790083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109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>
        <v>124402050</v>
      </c>
      <c r="D7" s="18"/>
      <c r="E7" s="19">
        <v>152016156</v>
      </c>
      <c r="F7" s="20">
        <v>132157571</v>
      </c>
      <c r="G7" s="20">
        <v>14256027</v>
      </c>
      <c r="H7" s="20">
        <v>11140755</v>
      </c>
      <c r="I7" s="20">
        <v>8162177</v>
      </c>
      <c r="J7" s="20">
        <v>33558959</v>
      </c>
      <c r="K7" s="20">
        <v>13445896</v>
      </c>
      <c r="L7" s="20">
        <v>14317911</v>
      </c>
      <c r="M7" s="20">
        <v>9507849</v>
      </c>
      <c r="N7" s="20">
        <v>37271656</v>
      </c>
      <c r="O7" s="20">
        <v>12477851</v>
      </c>
      <c r="P7" s="20">
        <v>8960289</v>
      </c>
      <c r="Q7" s="20">
        <v>13212202</v>
      </c>
      <c r="R7" s="20">
        <v>34650342</v>
      </c>
      <c r="S7" s="20">
        <v>8501307</v>
      </c>
      <c r="T7" s="20">
        <v>9405977</v>
      </c>
      <c r="U7" s="20">
        <v>9253681</v>
      </c>
      <c r="V7" s="20">
        <v>27160965</v>
      </c>
      <c r="W7" s="20">
        <v>132641922</v>
      </c>
      <c r="X7" s="20">
        <v>132157571</v>
      </c>
      <c r="Y7" s="20">
        <v>484351</v>
      </c>
      <c r="Z7" s="21">
        <v>0.37</v>
      </c>
      <c r="AA7" s="22">
        <v>132157571</v>
      </c>
    </row>
    <row r="8" spans="1:27" ht="12.75">
      <c r="A8" s="23" t="s">
        <v>35</v>
      </c>
      <c r="B8" s="17"/>
      <c r="C8" s="18">
        <v>45903587</v>
      </c>
      <c r="D8" s="18"/>
      <c r="E8" s="19">
        <v>70373580</v>
      </c>
      <c r="F8" s="20">
        <v>30971877</v>
      </c>
      <c r="G8" s="20">
        <v>406417</v>
      </c>
      <c r="H8" s="20">
        <v>8173814</v>
      </c>
      <c r="I8" s="20">
        <v>1965806</v>
      </c>
      <c r="J8" s="20">
        <v>10546037</v>
      </c>
      <c r="K8" s="20">
        <v>2262489</v>
      </c>
      <c r="L8" s="20">
        <v>1364404</v>
      </c>
      <c r="M8" s="20">
        <v>1249446</v>
      </c>
      <c r="N8" s="20">
        <v>4876339</v>
      </c>
      <c r="O8" s="20">
        <v>778889</v>
      </c>
      <c r="P8" s="20">
        <v>2248652</v>
      </c>
      <c r="Q8" s="20">
        <v>2162037</v>
      </c>
      <c r="R8" s="20">
        <v>5189578</v>
      </c>
      <c r="S8" s="20">
        <v>150579</v>
      </c>
      <c r="T8" s="20">
        <v>210077</v>
      </c>
      <c r="U8" s="20">
        <v>256499</v>
      </c>
      <c r="V8" s="20">
        <v>617155</v>
      </c>
      <c r="W8" s="20">
        <v>21229109</v>
      </c>
      <c r="X8" s="20">
        <v>30971877</v>
      </c>
      <c r="Y8" s="20">
        <v>-9742768</v>
      </c>
      <c r="Z8" s="21">
        <v>-31.46</v>
      </c>
      <c r="AA8" s="22">
        <v>30971877</v>
      </c>
    </row>
    <row r="9" spans="1:27" ht="12.75">
      <c r="A9" s="23" t="s">
        <v>36</v>
      </c>
      <c r="B9" s="17" t="s">
        <v>6</v>
      </c>
      <c r="C9" s="18">
        <v>2341956909</v>
      </c>
      <c r="D9" s="18"/>
      <c r="E9" s="19">
        <v>547188372</v>
      </c>
      <c r="F9" s="20">
        <v>649344269</v>
      </c>
      <c r="G9" s="20">
        <v>263283019</v>
      </c>
      <c r="H9" s="20">
        <v>5522306</v>
      </c>
      <c r="I9" s="20">
        <v>5861548</v>
      </c>
      <c r="J9" s="20">
        <v>274666873</v>
      </c>
      <c r="K9" s="20">
        <v>7443315</v>
      </c>
      <c r="L9" s="20">
        <v>41918445</v>
      </c>
      <c r="M9" s="20">
        <v>222559740</v>
      </c>
      <c r="N9" s="20">
        <v>271921500</v>
      </c>
      <c r="O9" s="20">
        <v>5603629</v>
      </c>
      <c r="P9" s="20">
        <v>2535836</v>
      </c>
      <c r="Q9" s="20">
        <v>156586246</v>
      </c>
      <c r="R9" s="20">
        <v>164725711</v>
      </c>
      <c r="S9" s="20">
        <v>4974838</v>
      </c>
      <c r="T9" s="20">
        <v>2604243</v>
      </c>
      <c r="U9" s="20">
        <v>4283182</v>
      </c>
      <c r="V9" s="20">
        <v>11862263</v>
      </c>
      <c r="W9" s="20">
        <v>723176347</v>
      </c>
      <c r="X9" s="20">
        <v>649344269</v>
      </c>
      <c r="Y9" s="20">
        <v>73832078</v>
      </c>
      <c r="Z9" s="21">
        <v>11.37</v>
      </c>
      <c r="AA9" s="22">
        <v>649344269</v>
      </c>
    </row>
    <row r="10" spans="1:27" ht="12.75">
      <c r="A10" s="23" t="s">
        <v>37</v>
      </c>
      <c r="B10" s="17" t="s">
        <v>6</v>
      </c>
      <c r="C10" s="18">
        <v>366720000</v>
      </c>
      <c r="D10" s="18"/>
      <c r="E10" s="19">
        <v>296595996</v>
      </c>
      <c r="F10" s="20">
        <v>264101326</v>
      </c>
      <c r="G10" s="20"/>
      <c r="H10" s="20">
        <v>20000000</v>
      </c>
      <c r="I10" s="20"/>
      <c r="J10" s="20">
        <v>20000000</v>
      </c>
      <c r="K10" s="20"/>
      <c r="L10" s="20"/>
      <c r="M10" s="20"/>
      <c r="N10" s="20"/>
      <c r="O10" s="20"/>
      <c r="P10" s="20"/>
      <c r="Q10" s="20">
        <v>144596000</v>
      </c>
      <c r="R10" s="20">
        <v>144596000</v>
      </c>
      <c r="S10" s="20"/>
      <c r="T10" s="20"/>
      <c r="U10" s="20"/>
      <c r="V10" s="20"/>
      <c r="W10" s="20">
        <v>164596000</v>
      </c>
      <c r="X10" s="20">
        <v>264101326</v>
      </c>
      <c r="Y10" s="20">
        <v>-99505326</v>
      </c>
      <c r="Z10" s="21">
        <v>-37.68</v>
      </c>
      <c r="AA10" s="22">
        <v>264101326</v>
      </c>
    </row>
    <row r="11" spans="1:27" ht="12.75">
      <c r="A11" s="23" t="s">
        <v>38</v>
      </c>
      <c r="B11" s="17"/>
      <c r="C11" s="18">
        <v>11965483</v>
      </c>
      <c r="D11" s="18"/>
      <c r="E11" s="19">
        <v>4722372</v>
      </c>
      <c r="F11" s="20">
        <v>9562001</v>
      </c>
      <c r="G11" s="20">
        <v>1798318</v>
      </c>
      <c r="H11" s="20">
        <v>1647893</v>
      </c>
      <c r="I11" s="20">
        <v>1259176</v>
      </c>
      <c r="J11" s="20">
        <v>4705387</v>
      </c>
      <c r="K11" s="20">
        <v>1589472</v>
      </c>
      <c r="L11" s="20">
        <v>861489</v>
      </c>
      <c r="M11" s="20">
        <v>1933517</v>
      </c>
      <c r="N11" s="20">
        <v>4384478</v>
      </c>
      <c r="O11" s="20">
        <v>1664579</v>
      </c>
      <c r="P11" s="20">
        <v>1331252</v>
      </c>
      <c r="Q11" s="20">
        <v>1336768</v>
      </c>
      <c r="R11" s="20">
        <v>4332599</v>
      </c>
      <c r="S11" s="20">
        <v>1346399</v>
      </c>
      <c r="T11" s="20">
        <v>1117117</v>
      </c>
      <c r="U11" s="20">
        <v>795346</v>
      </c>
      <c r="V11" s="20">
        <v>3258862</v>
      </c>
      <c r="W11" s="20">
        <v>16681326</v>
      </c>
      <c r="X11" s="20">
        <v>9562001</v>
      </c>
      <c r="Y11" s="20">
        <v>7119325</v>
      </c>
      <c r="Z11" s="21">
        <v>74.45</v>
      </c>
      <c r="AA11" s="22">
        <v>9562001</v>
      </c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-615692364</v>
      </c>
      <c r="D14" s="18"/>
      <c r="E14" s="19">
        <v>-726513972</v>
      </c>
      <c r="F14" s="20">
        <v>-836036670</v>
      </c>
      <c r="G14" s="20">
        <v>-43556552</v>
      </c>
      <c r="H14" s="20">
        <v>-56449594</v>
      </c>
      <c r="I14" s="20">
        <v>-54120308</v>
      </c>
      <c r="J14" s="20">
        <v>-154126454</v>
      </c>
      <c r="K14" s="20">
        <v>-66060184</v>
      </c>
      <c r="L14" s="20">
        <v>-38255112</v>
      </c>
      <c r="M14" s="20">
        <v>-86544898</v>
      </c>
      <c r="N14" s="20">
        <v>-190860194</v>
      </c>
      <c r="O14" s="20">
        <v>-64621659</v>
      </c>
      <c r="P14" s="20">
        <v>-27400451</v>
      </c>
      <c r="Q14" s="20">
        <v>-66791746</v>
      </c>
      <c r="R14" s="20">
        <v>-158813856</v>
      </c>
      <c r="S14" s="20">
        <v>-64091308</v>
      </c>
      <c r="T14" s="20">
        <v>-75420830</v>
      </c>
      <c r="U14" s="20">
        <v>-136687567</v>
      </c>
      <c r="V14" s="20">
        <v>-276199705</v>
      </c>
      <c r="W14" s="20">
        <v>-780000209</v>
      </c>
      <c r="X14" s="20">
        <v>-836036670</v>
      </c>
      <c r="Y14" s="20">
        <v>56036461</v>
      </c>
      <c r="Z14" s="21">
        <v>-6.7</v>
      </c>
      <c r="AA14" s="22">
        <v>-836036670</v>
      </c>
    </row>
    <row r="15" spans="1:27" ht="12.75">
      <c r="A15" s="23" t="s">
        <v>42</v>
      </c>
      <c r="B15" s="17"/>
      <c r="C15" s="18">
        <v>-8947013</v>
      </c>
      <c r="D15" s="18"/>
      <c r="E15" s="19">
        <v>-12402624</v>
      </c>
      <c r="F15" s="20">
        <v>-11357374</v>
      </c>
      <c r="G15" s="20">
        <v>-796562</v>
      </c>
      <c r="H15" s="20">
        <v>2381872</v>
      </c>
      <c r="I15" s="20">
        <v>-2249969</v>
      </c>
      <c r="J15" s="20">
        <v>-664659</v>
      </c>
      <c r="K15" s="20">
        <v>-1414313</v>
      </c>
      <c r="L15" s="20">
        <v>-303812</v>
      </c>
      <c r="M15" s="20">
        <v>-1104188</v>
      </c>
      <c r="N15" s="20">
        <v>-2822313</v>
      </c>
      <c r="O15" s="20">
        <v>-294044</v>
      </c>
      <c r="P15" s="20">
        <v>-275983</v>
      </c>
      <c r="Q15" s="20">
        <v>-1483375</v>
      </c>
      <c r="R15" s="20">
        <v>-2053402</v>
      </c>
      <c r="S15" s="20"/>
      <c r="T15" s="20">
        <v>-739205</v>
      </c>
      <c r="U15" s="20">
        <v>-293495</v>
      </c>
      <c r="V15" s="20">
        <v>-1032700</v>
      </c>
      <c r="W15" s="20">
        <v>-6573074</v>
      </c>
      <c r="X15" s="20">
        <v>-11357374</v>
      </c>
      <c r="Y15" s="20">
        <v>4784300</v>
      </c>
      <c r="Z15" s="21">
        <v>-42.13</v>
      </c>
      <c r="AA15" s="22">
        <v>-11357374</v>
      </c>
    </row>
    <row r="16" spans="1:27" ht="12.75">
      <c r="A16" s="23" t="s">
        <v>43</v>
      </c>
      <c r="B16" s="17" t="s">
        <v>6</v>
      </c>
      <c r="C16" s="18"/>
      <c r="D16" s="18"/>
      <c r="E16" s="19">
        <v>-31813908</v>
      </c>
      <c r="F16" s="20">
        <v>-31813908</v>
      </c>
      <c r="G16" s="20"/>
      <c r="H16" s="20">
        <v>-13319891</v>
      </c>
      <c r="I16" s="20"/>
      <c r="J16" s="20">
        <v>-13319891</v>
      </c>
      <c r="K16" s="20"/>
      <c r="L16" s="20"/>
      <c r="M16" s="20">
        <v>-11603423</v>
      </c>
      <c r="N16" s="20">
        <v>-11603423</v>
      </c>
      <c r="O16" s="20">
        <v>-1748958</v>
      </c>
      <c r="P16" s="20"/>
      <c r="Q16" s="20"/>
      <c r="R16" s="20">
        <v>-1748958</v>
      </c>
      <c r="S16" s="20"/>
      <c r="T16" s="20"/>
      <c r="U16" s="20">
        <v>-5850802</v>
      </c>
      <c r="V16" s="20">
        <v>-5850802</v>
      </c>
      <c r="W16" s="20">
        <v>-32523074</v>
      </c>
      <c r="X16" s="20">
        <v>-31813908</v>
      </c>
      <c r="Y16" s="20">
        <v>-709166</v>
      </c>
      <c r="Z16" s="21">
        <v>2.23</v>
      </c>
      <c r="AA16" s="22">
        <v>-31813908</v>
      </c>
    </row>
    <row r="17" spans="1:27" ht="12.75">
      <c r="A17" s="24" t="s">
        <v>44</v>
      </c>
      <c r="B17" s="25"/>
      <c r="C17" s="26">
        <f aca="true" t="shared" si="0" ref="C17:Y17">SUM(C6:C16)</f>
        <v>2266308652</v>
      </c>
      <c r="D17" s="26">
        <f>SUM(D6:D16)</f>
        <v>0</v>
      </c>
      <c r="E17" s="27">
        <f t="shared" si="0"/>
        <v>300165972</v>
      </c>
      <c r="F17" s="28">
        <f t="shared" si="0"/>
        <v>206929092</v>
      </c>
      <c r="G17" s="28">
        <f t="shared" si="0"/>
        <v>235390667</v>
      </c>
      <c r="H17" s="28">
        <f t="shared" si="0"/>
        <v>-20902845</v>
      </c>
      <c r="I17" s="28">
        <f t="shared" si="0"/>
        <v>-39121570</v>
      </c>
      <c r="J17" s="28">
        <f t="shared" si="0"/>
        <v>175366252</v>
      </c>
      <c r="K17" s="28">
        <f t="shared" si="0"/>
        <v>-42733325</v>
      </c>
      <c r="L17" s="28">
        <f t="shared" si="0"/>
        <v>19903325</v>
      </c>
      <c r="M17" s="28">
        <f t="shared" si="0"/>
        <v>135998043</v>
      </c>
      <c r="N17" s="28">
        <f t="shared" si="0"/>
        <v>113168043</v>
      </c>
      <c r="O17" s="28">
        <f t="shared" si="0"/>
        <v>-46139713</v>
      </c>
      <c r="P17" s="28">
        <f t="shared" si="0"/>
        <v>-12600405</v>
      </c>
      <c r="Q17" s="28">
        <f t="shared" si="0"/>
        <v>249618132</v>
      </c>
      <c r="R17" s="28">
        <f t="shared" si="0"/>
        <v>190878014</v>
      </c>
      <c r="S17" s="28">
        <f t="shared" si="0"/>
        <v>-49118185</v>
      </c>
      <c r="T17" s="28">
        <f t="shared" si="0"/>
        <v>-62822621</v>
      </c>
      <c r="U17" s="28">
        <f t="shared" si="0"/>
        <v>-128243156</v>
      </c>
      <c r="V17" s="28">
        <f t="shared" si="0"/>
        <v>-240183962</v>
      </c>
      <c r="W17" s="28">
        <f t="shared" si="0"/>
        <v>239228347</v>
      </c>
      <c r="X17" s="28">
        <f t="shared" si="0"/>
        <v>206929092</v>
      </c>
      <c r="Y17" s="28">
        <f t="shared" si="0"/>
        <v>32299255</v>
      </c>
      <c r="Z17" s="29">
        <f>+IF(X17&lt;&gt;0,+(Y17/X17)*100,0)</f>
        <v>15.608851654362837</v>
      </c>
      <c r="AA17" s="30">
        <f>SUM(AA6:AA16)</f>
        <v>206929092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>
        <v>1769840</v>
      </c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>
        <v>2272936</v>
      </c>
      <c r="V21" s="36">
        <v>2272936</v>
      </c>
      <c r="W21" s="36">
        <v>2272936</v>
      </c>
      <c r="X21" s="20">
        <v>1769840</v>
      </c>
      <c r="Y21" s="36">
        <v>503096</v>
      </c>
      <c r="Z21" s="37">
        <v>28.43</v>
      </c>
      <c r="AA21" s="38">
        <v>1769840</v>
      </c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>
        <v>5</v>
      </c>
      <c r="F24" s="20">
        <v>-7</v>
      </c>
      <c r="G24" s="20">
        <v>-2262199</v>
      </c>
      <c r="H24" s="20"/>
      <c r="I24" s="20"/>
      <c r="J24" s="20">
        <v>-2262199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>
        <v>-2262199</v>
      </c>
      <c r="X24" s="20">
        <v>-2</v>
      </c>
      <c r="Y24" s="20">
        <v>-2262197</v>
      </c>
      <c r="Z24" s="21">
        <v>113109850</v>
      </c>
      <c r="AA24" s="22">
        <v>-7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-250626485</v>
      </c>
      <c r="D26" s="18"/>
      <c r="E26" s="19">
        <v>-347948460</v>
      </c>
      <c r="F26" s="20">
        <v>-5413783</v>
      </c>
      <c r="G26" s="20">
        <v>-26761489</v>
      </c>
      <c r="H26" s="20">
        <v>-6331768</v>
      </c>
      <c r="I26" s="20">
        <v>-11163368</v>
      </c>
      <c r="J26" s="20">
        <v>-44256625</v>
      </c>
      <c r="K26" s="20">
        <v>-5086252</v>
      </c>
      <c r="L26" s="20">
        <v>-20372097</v>
      </c>
      <c r="M26" s="20">
        <v>-36404207</v>
      </c>
      <c r="N26" s="20">
        <v>-61862556</v>
      </c>
      <c r="O26" s="20">
        <v>-3434929</v>
      </c>
      <c r="P26" s="20">
        <v>-21286754</v>
      </c>
      <c r="Q26" s="20">
        <v>-44769081</v>
      </c>
      <c r="R26" s="20">
        <v>-69490764</v>
      </c>
      <c r="S26" s="20">
        <v>-9196071</v>
      </c>
      <c r="T26" s="20">
        <v>-9580285</v>
      </c>
      <c r="U26" s="20">
        <v>-63857268</v>
      </c>
      <c r="V26" s="20">
        <v>-82633624</v>
      </c>
      <c r="W26" s="20">
        <v>-258243569</v>
      </c>
      <c r="X26" s="20">
        <v>-5413783</v>
      </c>
      <c r="Y26" s="20">
        <v>-252829786</v>
      </c>
      <c r="Z26" s="21">
        <v>4670.11</v>
      </c>
      <c r="AA26" s="22">
        <v>-5413783</v>
      </c>
    </row>
    <row r="27" spans="1:27" ht="12.75">
      <c r="A27" s="24" t="s">
        <v>51</v>
      </c>
      <c r="B27" s="25"/>
      <c r="C27" s="26">
        <f aca="true" t="shared" si="1" ref="C27:Y27">SUM(C21:C26)</f>
        <v>-250626485</v>
      </c>
      <c r="D27" s="26">
        <f>SUM(D21:D26)</f>
        <v>0</v>
      </c>
      <c r="E27" s="27">
        <f t="shared" si="1"/>
        <v>-347948455</v>
      </c>
      <c r="F27" s="28">
        <f t="shared" si="1"/>
        <v>-3643950</v>
      </c>
      <c r="G27" s="28">
        <f t="shared" si="1"/>
        <v>-29023688</v>
      </c>
      <c r="H27" s="28">
        <f t="shared" si="1"/>
        <v>-6331768</v>
      </c>
      <c r="I27" s="28">
        <f t="shared" si="1"/>
        <v>-11163368</v>
      </c>
      <c r="J27" s="28">
        <f t="shared" si="1"/>
        <v>-46518824</v>
      </c>
      <c r="K27" s="28">
        <f t="shared" si="1"/>
        <v>-5086252</v>
      </c>
      <c r="L27" s="28">
        <f t="shared" si="1"/>
        <v>-20372097</v>
      </c>
      <c r="M27" s="28">
        <f t="shared" si="1"/>
        <v>-36404207</v>
      </c>
      <c r="N27" s="28">
        <f t="shared" si="1"/>
        <v>-61862556</v>
      </c>
      <c r="O27" s="28">
        <f t="shared" si="1"/>
        <v>-3434929</v>
      </c>
      <c r="P27" s="28">
        <f t="shared" si="1"/>
        <v>-21286754</v>
      </c>
      <c r="Q27" s="28">
        <f t="shared" si="1"/>
        <v>-44769081</v>
      </c>
      <c r="R27" s="28">
        <f t="shared" si="1"/>
        <v>-69490764</v>
      </c>
      <c r="S27" s="28">
        <f t="shared" si="1"/>
        <v>-9196071</v>
      </c>
      <c r="T27" s="28">
        <f t="shared" si="1"/>
        <v>-9580285</v>
      </c>
      <c r="U27" s="28">
        <f t="shared" si="1"/>
        <v>-61584332</v>
      </c>
      <c r="V27" s="28">
        <f t="shared" si="1"/>
        <v>-80360688</v>
      </c>
      <c r="W27" s="28">
        <f t="shared" si="1"/>
        <v>-258232832</v>
      </c>
      <c r="X27" s="28">
        <f t="shared" si="1"/>
        <v>-3643945</v>
      </c>
      <c r="Y27" s="28">
        <f t="shared" si="1"/>
        <v>-254588887</v>
      </c>
      <c r="Z27" s="29">
        <f>+IF(X27&lt;&gt;0,+(Y27/X27)*100,0)</f>
        <v>6986.6281461438075</v>
      </c>
      <c r="AA27" s="30">
        <f>SUM(AA21:AA26)</f>
        <v>-3643950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124873</v>
      </c>
      <c r="D33" s="18"/>
      <c r="E33" s="19">
        <v>-122659</v>
      </c>
      <c r="F33" s="20">
        <v>-1</v>
      </c>
      <c r="G33" s="20">
        <v>5394048</v>
      </c>
      <c r="H33" s="36">
        <v>-5382512</v>
      </c>
      <c r="I33" s="36">
        <v>-155</v>
      </c>
      <c r="J33" s="36">
        <v>11381</v>
      </c>
      <c r="K33" s="20">
        <v>6589</v>
      </c>
      <c r="L33" s="20">
        <v>-13055</v>
      </c>
      <c r="M33" s="20">
        <v>28225</v>
      </c>
      <c r="N33" s="20">
        <v>21759</v>
      </c>
      <c r="O33" s="36">
        <v>-14214</v>
      </c>
      <c r="P33" s="36">
        <v>-6406</v>
      </c>
      <c r="Q33" s="36">
        <v>23757</v>
      </c>
      <c r="R33" s="20">
        <v>3137</v>
      </c>
      <c r="S33" s="20">
        <v>-26877</v>
      </c>
      <c r="T33" s="20">
        <v>-7999</v>
      </c>
      <c r="U33" s="20">
        <v>5739</v>
      </c>
      <c r="V33" s="36">
        <v>-29137</v>
      </c>
      <c r="W33" s="36">
        <v>7140</v>
      </c>
      <c r="X33" s="36">
        <v>-122660</v>
      </c>
      <c r="Y33" s="20">
        <v>129800</v>
      </c>
      <c r="Z33" s="21">
        <v>-105.82</v>
      </c>
      <c r="AA33" s="22">
        <v>-1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44073481</v>
      </c>
      <c r="D35" s="18"/>
      <c r="E35" s="19">
        <v>52851192</v>
      </c>
      <c r="F35" s="20">
        <v>16670152</v>
      </c>
      <c r="G35" s="20">
        <v>42438623</v>
      </c>
      <c r="H35" s="20">
        <v>2717526</v>
      </c>
      <c r="I35" s="20">
        <v>-2249969</v>
      </c>
      <c r="J35" s="20">
        <v>42906180</v>
      </c>
      <c r="K35" s="20"/>
      <c r="L35" s="20"/>
      <c r="M35" s="20">
        <v>5219182</v>
      </c>
      <c r="N35" s="20">
        <v>5219182</v>
      </c>
      <c r="O35" s="20">
        <v>-293495</v>
      </c>
      <c r="P35" s="20">
        <v>-274560</v>
      </c>
      <c r="Q35" s="20">
        <v>858354</v>
      </c>
      <c r="R35" s="20">
        <v>290299</v>
      </c>
      <c r="S35" s="20"/>
      <c r="T35" s="20"/>
      <c r="U35" s="20"/>
      <c r="V35" s="20"/>
      <c r="W35" s="20">
        <v>48415661</v>
      </c>
      <c r="X35" s="20">
        <v>16670152</v>
      </c>
      <c r="Y35" s="20">
        <v>31745509</v>
      </c>
      <c r="Z35" s="21">
        <v>190.43</v>
      </c>
      <c r="AA35" s="22">
        <v>16670152</v>
      </c>
    </row>
    <row r="36" spans="1:27" ht="12.75">
      <c r="A36" s="24" t="s">
        <v>57</v>
      </c>
      <c r="B36" s="25"/>
      <c r="C36" s="26">
        <f aca="true" t="shared" si="2" ref="C36:Y36">SUM(C31:C35)</f>
        <v>44198354</v>
      </c>
      <c r="D36" s="26">
        <f>SUM(D31:D35)</f>
        <v>0</v>
      </c>
      <c r="E36" s="27">
        <f t="shared" si="2"/>
        <v>52728533</v>
      </c>
      <c r="F36" s="28">
        <f t="shared" si="2"/>
        <v>16670151</v>
      </c>
      <c r="G36" s="28">
        <f t="shared" si="2"/>
        <v>47832671</v>
      </c>
      <c r="H36" s="28">
        <f t="shared" si="2"/>
        <v>-2664986</v>
      </c>
      <c r="I36" s="28">
        <f t="shared" si="2"/>
        <v>-2250124</v>
      </c>
      <c r="J36" s="28">
        <f t="shared" si="2"/>
        <v>42917561</v>
      </c>
      <c r="K36" s="28">
        <f t="shared" si="2"/>
        <v>6589</v>
      </c>
      <c r="L36" s="28">
        <f t="shared" si="2"/>
        <v>-13055</v>
      </c>
      <c r="M36" s="28">
        <f t="shared" si="2"/>
        <v>5247407</v>
      </c>
      <c r="N36" s="28">
        <f t="shared" si="2"/>
        <v>5240941</v>
      </c>
      <c r="O36" s="28">
        <f t="shared" si="2"/>
        <v>-307709</v>
      </c>
      <c r="P36" s="28">
        <f t="shared" si="2"/>
        <v>-280966</v>
      </c>
      <c r="Q36" s="28">
        <f t="shared" si="2"/>
        <v>882111</v>
      </c>
      <c r="R36" s="28">
        <f t="shared" si="2"/>
        <v>293436</v>
      </c>
      <c r="S36" s="28">
        <f t="shared" si="2"/>
        <v>-26877</v>
      </c>
      <c r="T36" s="28">
        <f t="shared" si="2"/>
        <v>-7999</v>
      </c>
      <c r="U36" s="28">
        <f t="shared" si="2"/>
        <v>5739</v>
      </c>
      <c r="V36" s="28">
        <f t="shared" si="2"/>
        <v>-29137</v>
      </c>
      <c r="W36" s="28">
        <f t="shared" si="2"/>
        <v>48422801</v>
      </c>
      <c r="X36" s="28">
        <f t="shared" si="2"/>
        <v>16547492</v>
      </c>
      <c r="Y36" s="28">
        <f t="shared" si="2"/>
        <v>31875309</v>
      </c>
      <c r="Z36" s="29">
        <f>+IF(X36&lt;&gt;0,+(Y36/X36)*100,0)</f>
        <v>192.629245567848</v>
      </c>
      <c r="AA36" s="30">
        <f>SUM(AA31:AA35)</f>
        <v>16670151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2059880521</v>
      </c>
      <c r="D38" s="32">
        <f>+D17+D27+D36</f>
        <v>0</v>
      </c>
      <c r="E38" s="33">
        <f t="shared" si="3"/>
        <v>4946050</v>
      </c>
      <c r="F38" s="2">
        <f t="shared" si="3"/>
        <v>219955293</v>
      </c>
      <c r="G38" s="2">
        <f t="shared" si="3"/>
        <v>254199650</v>
      </c>
      <c r="H38" s="2">
        <f t="shared" si="3"/>
        <v>-29899599</v>
      </c>
      <c r="I38" s="2">
        <f t="shared" si="3"/>
        <v>-52535062</v>
      </c>
      <c r="J38" s="2">
        <f t="shared" si="3"/>
        <v>171764989</v>
      </c>
      <c r="K38" s="2">
        <f t="shared" si="3"/>
        <v>-47812988</v>
      </c>
      <c r="L38" s="2">
        <f t="shared" si="3"/>
        <v>-481827</v>
      </c>
      <c r="M38" s="2">
        <f t="shared" si="3"/>
        <v>104841243</v>
      </c>
      <c r="N38" s="2">
        <f t="shared" si="3"/>
        <v>56546428</v>
      </c>
      <c r="O38" s="2">
        <f t="shared" si="3"/>
        <v>-49882351</v>
      </c>
      <c r="P38" s="2">
        <f t="shared" si="3"/>
        <v>-34168125</v>
      </c>
      <c r="Q38" s="2">
        <f t="shared" si="3"/>
        <v>205731162</v>
      </c>
      <c r="R38" s="2">
        <f t="shared" si="3"/>
        <v>121680686</v>
      </c>
      <c r="S38" s="2">
        <f t="shared" si="3"/>
        <v>-58341133</v>
      </c>
      <c r="T38" s="2">
        <f t="shared" si="3"/>
        <v>-72410905</v>
      </c>
      <c r="U38" s="2">
        <f t="shared" si="3"/>
        <v>-189821749</v>
      </c>
      <c r="V38" s="2">
        <f t="shared" si="3"/>
        <v>-320573787</v>
      </c>
      <c r="W38" s="2">
        <f t="shared" si="3"/>
        <v>29418316</v>
      </c>
      <c r="X38" s="2">
        <f t="shared" si="3"/>
        <v>219832639</v>
      </c>
      <c r="Y38" s="2">
        <f t="shared" si="3"/>
        <v>-190414323</v>
      </c>
      <c r="Z38" s="34">
        <f>+IF(X38&lt;&gt;0,+(Y38/X38)*100,0)</f>
        <v>-86.61785796057336</v>
      </c>
      <c r="AA38" s="35">
        <f>+AA17+AA27+AA36</f>
        <v>219955293</v>
      </c>
    </row>
    <row r="39" spans="1:27" ht="12.75">
      <c r="A39" s="23" t="s">
        <v>59</v>
      </c>
      <c r="B39" s="17"/>
      <c r="C39" s="32">
        <v>97894418</v>
      </c>
      <c r="D39" s="32"/>
      <c r="E39" s="33">
        <v>73126041</v>
      </c>
      <c r="F39" s="2">
        <v>248940467</v>
      </c>
      <c r="G39" s="2">
        <v>191693629</v>
      </c>
      <c r="H39" s="2">
        <f>+G40+H60</f>
        <v>445895621</v>
      </c>
      <c r="I39" s="2">
        <f>+H40+I60</f>
        <v>415996022</v>
      </c>
      <c r="J39" s="2">
        <f>+G39</f>
        <v>191693629</v>
      </c>
      <c r="K39" s="2">
        <f>+I40+K60</f>
        <v>363460960</v>
      </c>
      <c r="L39" s="2">
        <f>+K40+L60</f>
        <v>315647972</v>
      </c>
      <c r="M39" s="2">
        <f>+L40+M60</f>
        <v>315166145</v>
      </c>
      <c r="N39" s="2">
        <f>+K39</f>
        <v>363460960</v>
      </c>
      <c r="O39" s="2">
        <f>+M40+O60</f>
        <v>420007388</v>
      </c>
      <c r="P39" s="2">
        <f>+O40+P60</f>
        <v>370125037</v>
      </c>
      <c r="Q39" s="2">
        <f>+P40+Q60</f>
        <v>335956912</v>
      </c>
      <c r="R39" s="2">
        <f>+O39</f>
        <v>420007388</v>
      </c>
      <c r="S39" s="2">
        <f>+Q40+S60</f>
        <v>541688074</v>
      </c>
      <c r="T39" s="2">
        <f>+S40+T60</f>
        <v>483346941</v>
      </c>
      <c r="U39" s="2">
        <f>+T40+U60</f>
        <v>410936036</v>
      </c>
      <c r="V39" s="2">
        <f>+S39</f>
        <v>541688074</v>
      </c>
      <c r="W39" s="2">
        <f>+G39</f>
        <v>191693629</v>
      </c>
      <c r="X39" s="2">
        <v>248940467</v>
      </c>
      <c r="Y39" s="2">
        <f>+W39-X39</f>
        <v>-57246838</v>
      </c>
      <c r="Z39" s="34">
        <f>+IF(X39&lt;&gt;0,+(Y39/X39)*100,0)</f>
        <v>-22.996196114631694</v>
      </c>
      <c r="AA39" s="35">
        <v>248940467</v>
      </c>
    </row>
    <row r="40" spans="1:27" ht="12.75">
      <c r="A40" s="41" t="s">
        <v>61</v>
      </c>
      <c r="B40" s="42" t="s">
        <v>60</v>
      </c>
      <c r="C40" s="43">
        <f>+C38+C39</f>
        <v>2157774939</v>
      </c>
      <c r="D40" s="43">
        <f aca="true" t="shared" si="4" ref="D40:AA40">+D38+D39</f>
        <v>0</v>
      </c>
      <c r="E40" s="44">
        <f t="shared" si="4"/>
        <v>78072091</v>
      </c>
      <c r="F40" s="45">
        <f t="shared" si="4"/>
        <v>468895760</v>
      </c>
      <c r="G40" s="45">
        <f t="shared" si="4"/>
        <v>445893279</v>
      </c>
      <c r="H40" s="45">
        <f t="shared" si="4"/>
        <v>415996022</v>
      </c>
      <c r="I40" s="45">
        <f t="shared" si="4"/>
        <v>363460960</v>
      </c>
      <c r="J40" s="45">
        <f>+I40</f>
        <v>363460960</v>
      </c>
      <c r="K40" s="45">
        <f t="shared" si="4"/>
        <v>315647972</v>
      </c>
      <c r="L40" s="45">
        <f t="shared" si="4"/>
        <v>315166145</v>
      </c>
      <c r="M40" s="45">
        <f t="shared" si="4"/>
        <v>420007388</v>
      </c>
      <c r="N40" s="45">
        <f>+M40</f>
        <v>420007388</v>
      </c>
      <c r="O40" s="45">
        <f t="shared" si="4"/>
        <v>370125037</v>
      </c>
      <c r="P40" s="45">
        <f t="shared" si="4"/>
        <v>335956912</v>
      </c>
      <c r="Q40" s="45">
        <f t="shared" si="4"/>
        <v>541688074</v>
      </c>
      <c r="R40" s="45">
        <f>+Q40</f>
        <v>541688074</v>
      </c>
      <c r="S40" s="45">
        <f t="shared" si="4"/>
        <v>483346941</v>
      </c>
      <c r="T40" s="45">
        <f t="shared" si="4"/>
        <v>410936036</v>
      </c>
      <c r="U40" s="45">
        <f t="shared" si="4"/>
        <v>221114287</v>
      </c>
      <c r="V40" s="45">
        <f>+U40</f>
        <v>221114287</v>
      </c>
      <c r="W40" s="45">
        <f>+V40</f>
        <v>221114287</v>
      </c>
      <c r="X40" s="45">
        <f t="shared" si="4"/>
        <v>468773106</v>
      </c>
      <c r="Y40" s="45">
        <f t="shared" si="4"/>
        <v>-247661161</v>
      </c>
      <c r="Z40" s="46">
        <f>+IF(X40&lt;&gt;0,+(Y40/X40)*100,0)</f>
        <v>-52.831776787126515</v>
      </c>
      <c r="AA40" s="47">
        <f t="shared" si="4"/>
        <v>468895760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191693629</v>
      </c>
      <c r="H60">
        <v>2342</v>
      </c>
      <c r="J60">
        <v>191693629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110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180573812</v>
      </c>
      <c r="D6" s="18"/>
      <c r="E6" s="19">
        <v>146618593</v>
      </c>
      <c r="F6" s="20">
        <v>146618593</v>
      </c>
      <c r="G6" s="20">
        <v>13597008</v>
      </c>
      <c r="H6" s="20">
        <v>12615994</v>
      </c>
      <c r="I6" s="20">
        <v>26815410</v>
      </c>
      <c r="J6" s="20">
        <v>53028412</v>
      </c>
      <c r="K6" s="20">
        <v>18972810</v>
      </c>
      <c r="L6" s="20">
        <v>13429806</v>
      </c>
      <c r="M6" s="20">
        <v>15829598</v>
      </c>
      <c r="N6" s="20">
        <v>48232214</v>
      </c>
      <c r="O6" s="20">
        <v>15054079</v>
      </c>
      <c r="P6" s="20">
        <v>11848203</v>
      </c>
      <c r="Q6" s="20">
        <v>14423396</v>
      </c>
      <c r="R6" s="20">
        <v>41325678</v>
      </c>
      <c r="S6" s="20">
        <v>9517465</v>
      </c>
      <c r="T6" s="20">
        <v>11025452</v>
      </c>
      <c r="U6" s="20">
        <v>13527365</v>
      </c>
      <c r="V6" s="20">
        <v>34070282</v>
      </c>
      <c r="W6" s="20">
        <v>176656586</v>
      </c>
      <c r="X6" s="20">
        <v>146618593</v>
      </c>
      <c r="Y6" s="20">
        <v>30037993</v>
      </c>
      <c r="Z6" s="21">
        <v>20.49</v>
      </c>
      <c r="AA6" s="22">
        <v>146618593</v>
      </c>
    </row>
    <row r="7" spans="1:27" ht="12.75">
      <c r="A7" s="23" t="s">
        <v>34</v>
      </c>
      <c r="B7" s="17"/>
      <c r="C7" s="18">
        <v>75488008</v>
      </c>
      <c r="D7" s="18"/>
      <c r="E7" s="19">
        <v>132562431</v>
      </c>
      <c r="F7" s="20">
        <v>109420182</v>
      </c>
      <c r="G7" s="20">
        <v>8331994</v>
      </c>
      <c r="H7" s="20">
        <v>6784928</v>
      </c>
      <c r="I7" s="20">
        <v>7620326</v>
      </c>
      <c r="J7" s="20">
        <v>22737248</v>
      </c>
      <c r="K7" s="20">
        <v>6812439</v>
      </c>
      <c r="L7" s="20">
        <v>6415891</v>
      </c>
      <c r="M7" s="20">
        <v>7144479</v>
      </c>
      <c r="N7" s="20">
        <v>20372809</v>
      </c>
      <c r="O7" s="20">
        <v>6354171</v>
      </c>
      <c r="P7" s="20">
        <v>5689485</v>
      </c>
      <c r="Q7" s="20">
        <v>7394210</v>
      </c>
      <c r="R7" s="20">
        <v>19437866</v>
      </c>
      <c r="S7" s="20">
        <v>5312794</v>
      </c>
      <c r="T7" s="20">
        <v>7033516</v>
      </c>
      <c r="U7" s="20">
        <v>7111070</v>
      </c>
      <c r="V7" s="20">
        <v>19457380</v>
      </c>
      <c r="W7" s="20">
        <v>82005303</v>
      </c>
      <c r="X7" s="20">
        <v>109420182</v>
      </c>
      <c r="Y7" s="20">
        <v>-27414879</v>
      </c>
      <c r="Z7" s="21">
        <v>-25.05</v>
      </c>
      <c r="AA7" s="22">
        <v>109420182</v>
      </c>
    </row>
    <row r="8" spans="1:27" ht="12.75">
      <c r="A8" s="23" t="s">
        <v>35</v>
      </c>
      <c r="B8" s="17"/>
      <c r="C8" s="18">
        <v>12682984</v>
      </c>
      <c r="D8" s="18"/>
      <c r="E8" s="19">
        <v>12405242</v>
      </c>
      <c r="F8" s="20">
        <v>14659042</v>
      </c>
      <c r="G8" s="20">
        <v>1001338</v>
      </c>
      <c r="H8" s="20">
        <v>900838</v>
      </c>
      <c r="I8" s="20">
        <v>703169</v>
      </c>
      <c r="J8" s="20">
        <v>2605345</v>
      </c>
      <c r="K8" s="20">
        <v>998456</v>
      </c>
      <c r="L8" s="20">
        <v>936693</v>
      </c>
      <c r="M8" s="20">
        <v>710146</v>
      </c>
      <c r="N8" s="20">
        <v>2645295</v>
      </c>
      <c r="O8" s="20">
        <v>1063039</v>
      </c>
      <c r="P8" s="20">
        <v>607309</v>
      </c>
      <c r="Q8" s="20">
        <v>890418</v>
      </c>
      <c r="R8" s="20">
        <v>2560766</v>
      </c>
      <c r="S8" s="20">
        <v>203497</v>
      </c>
      <c r="T8" s="20">
        <v>361662</v>
      </c>
      <c r="U8" s="20">
        <v>845379</v>
      </c>
      <c r="V8" s="20">
        <v>1410538</v>
      </c>
      <c r="W8" s="20">
        <v>9221944</v>
      </c>
      <c r="X8" s="20">
        <v>14659042</v>
      </c>
      <c r="Y8" s="20">
        <v>-5437098</v>
      </c>
      <c r="Z8" s="21">
        <v>-37.09</v>
      </c>
      <c r="AA8" s="22">
        <v>14659042</v>
      </c>
    </row>
    <row r="9" spans="1:27" ht="12.75">
      <c r="A9" s="23" t="s">
        <v>36</v>
      </c>
      <c r="B9" s="17" t="s">
        <v>6</v>
      </c>
      <c r="C9" s="18">
        <v>55721715</v>
      </c>
      <c r="D9" s="18"/>
      <c r="E9" s="19">
        <v>69475655</v>
      </c>
      <c r="F9" s="20">
        <v>69791925</v>
      </c>
      <c r="G9" s="20">
        <v>25703901</v>
      </c>
      <c r="H9" s="20">
        <v>2726050</v>
      </c>
      <c r="I9" s="20">
        <v>1561713</v>
      </c>
      <c r="J9" s="20">
        <v>29991664</v>
      </c>
      <c r="K9" s="20">
        <v>1898</v>
      </c>
      <c r="L9" s="20">
        <v>2923162</v>
      </c>
      <c r="M9" s="20">
        <v>20555000</v>
      </c>
      <c r="N9" s="20">
        <v>23480060</v>
      </c>
      <c r="O9" s="20">
        <v>1000</v>
      </c>
      <c r="P9" s="20">
        <v>1113193</v>
      </c>
      <c r="Q9" s="20">
        <v>15418759</v>
      </c>
      <c r="R9" s="20">
        <v>16532952</v>
      </c>
      <c r="S9" s="20"/>
      <c r="T9" s="20">
        <v>654558</v>
      </c>
      <c r="U9" s="20"/>
      <c r="V9" s="20">
        <v>654558</v>
      </c>
      <c r="W9" s="20">
        <v>70659234</v>
      </c>
      <c r="X9" s="20">
        <v>69791925</v>
      </c>
      <c r="Y9" s="20">
        <v>867309</v>
      </c>
      <c r="Z9" s="21">
        <v>1.24</v>
      </c>
      <c r="AA9" s="22">
        <v>69791925</v>
      </c>
    </row>
    <row r="10" spans="1:27" ht="12.75">
      <c r="A10" s="23" t="s">
        <v>37</v>
      </c>
      <c r="B10" s="17" t="s">
        <v>6</v>
      </c>
      <c r="C10" s="18">
        <v>1985764</v>
      </c>
      <c r="D10" s="18"/>
      <c r="E10" s="19">
        <v>50318000</v>
      </c>
      <c r="F10" s="20">
        <v>75487650</v>
      </c>
      <c r="G10" s="20">
        <v>19168802</v>
      </c>
      <c r="H10" s="20">
        <v>5219721</v>
      </c>
      <c r="I10" s="20">
        <v>19000000</v>
      </c>
      <c r="J10" s="20">
        <v>43388523</v>
      </c>
      <c r="K10" s="20">
        <v>-13566239</v>
      </c>
      <c r="L10" s="20">
        <v>15000000</v>
      </c>
      <c r="M10" s="20">
        <v>9000000</v>
      </c>
      <c r="N10" s="20">
        <v>10433761</v>
      </c>
      <c r="O10" s="20"/>
      <c r="P10" s="20"/>
      <c r="Q10" s="20">
        <v>2021680</v>
      </c>
      <c r="R10" s="20">
        <v>2021680</v>
      </c>
      <c r="S10" s="20"/>
      <c r="T10" s="20"/>
      <c r="U10" s="20">
        <v>885245</v>
      </c>
      <c r="V10" s="20">
        <v>885245</v>
      </c>
      <c r="W10" s="20">
        <v>56729209</v>
      </c>
      <c r="X10" s="20">
        <v>75487650</v>
      </c>
      <c r="Y10" s="20">
        <v>-18758441</v>
      </c>
      <c r="Z10" s="21">
        <v>-24.85</v>
      </c>
      <c r="AA10" s="22">
        <v>75487650</v>
      </c>
    </row>
    <row r="11" spans="1:27" ht="12.75">
      <c r="A11" s="23" t="s">
        <v>38</v>
      </c>
      <c r="B11" s="17"/>
      <c r="C11" s="18"/>
      <c r="D11" s="18"/>
      <c r="E11" s="19">
        <v>8971706</v>
      </c>
      <c r="F11" s="20">
        <v>8971706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>
        <v>6552271</v>
      </c>
      <c r="U11" s="20">
        <v>1459354</v>
      </c>
      <c r="V11" s="20">
        <v>8011625</v>
      </c>
      <c r="W11" s="20">
        <v>8011625</v>
      </c>
      <c r="X11" s="20">
        <v>8971706</v>
      </c>
      <c r="Y11" s="20">
        <v>-960081</v>
      </c>
      <c r="Z11" s="21">
        <v>-10.7</v>
      </c>
      <c r="AA11" s="22">
        <v>8971706</v>
      </c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-301115735</v>
      </c>
      <c r="D14" s="18"/>
      <c r="E14" s="19">
        <v>-372046127</v>
      </c>
      <c r="F14" s="20">
        <v>-340241260</v>
      </c>
      <c r="G14" s="20">
        <v>-30485936</v>
      </c>
      <c r="H14" s="20">
        <v>-16890854</v>
      </c>
      <c r="I14" s="20">
        <v>-31730467</v>
      </c>
      <c r="J14" s="20">
        <v>-79107257</v>
      </c>
      <c r="K14" s="20">
        <v>-35618324</v>
      </c>
      <c r="L14" s="20">
        <v>-27670555</v>
      </c>
      <c r="M14" s="20">
        <v>-25085238</v>
      </c>
      <c r="N14" s="20">
        <v>-88374117</v>
      </c>
      <c r="O14" s="20">
        <v>-25580747</v>
      </c>
      <c r="P14" s="20">
        <v>-23665525</v>
      </c>
      <c r="Q14" s="20">
        <v>-25872731</v>
      </c>
      <c r="R14" s="20">
        <v>-75119003</v>
      </c>
      <c r="S14" s="20">
        <v>-21959491</v>
      </c>
      <c r="T14" s="20">
        <v>-28038544</v>
      </c>
      <c r="U14" s="20">
        <v>-29527227</v>
      </c>
      <c r="V14" s="20">
        <v>-79525262</v>
      </c>
      <c r="W14" s="20">
        <v>-322125639</v>
      </c>
      <c r="X14" s="20">
        <v>-340241260</v>
      </c>
      <c r="Y14" s="20">
        <v>18115621</v>
      </c>
      <c r="Z14" s="21">
        <v>-5.32</v>
      </c>
      <c r="AA14" s="22">
        <v>-340241260</v>
      </c>
    </row>
    <row r="15" spans="1:27" ht="12.75">
      <c r="A15" s="23" t="s">
        <v>42</v>
      </c>
      <c r="B15" s="17"/>
      <c r="C15" s="18">
        <v>-5908</v>
      </c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43</v>
      </c>
      <c r="B16" s="17" t="s">
        <v>6</v>
      </c>
      <c r="C16" s="18"/>
      <c r="D16" s="18"/>
      <c r="E16" s="19"/>
      <c r="F16" s="20">
        <v>-1000000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>
        <v>-1000000</v>
      </c>
      <c r="U16" s="20"/>
      <c r="V16" s="20">
        <v>-1000000</v>
      </c>
      <c r="W16" s="20">
        <v>-1000000</v>
      </c>
      <c r="X16" s="20">
        <v>-1000000</v>
      </c>
      <c r="Y16" s="20"/>
      <c r="Z16" s="21"/>
      <c r="AA16" s="22">
        <v>-1000000</v>
      </c>
    </row>
    <row r="17" spans="1:27" ht="12.75">
      <c r="A17" s="24" t="s">
        <v>44</v>
      </c>
      <c r="B17" s="25"/>
      <c r="C17" s="26">
        <f aca="true" t="shared" si="0" ref="C17:Y17">SUM(C6:C16)</f>
        <v>25330640</v>
      </c>
      <c r="D17" s="26">
        <f>SUM(D6:D16)</f>
        <v>0</v>
      </c>
      <c r="E17" s="27">
        <f t="shared" si="0"/>
        <v>48305500</v>
      </c>
      <c r="F17" s="28">
        <f t="shared" si="0"/>
        <v>83707838</v>
      </c>
      <c r="G17" s="28">
        <f t="shared" si="0"/>
        <v>37317107</v>
      </c>
      <c r="H17" s="28">
        <f t="shared" si="0"/>
        <v>11356677</v>
      </c>
      <c r="I17" s="28">
        <f t="shared" si="0"/>
        <v>23970151</v>
      </c>
      <c r="J17" s="28">
        <f t="shared" si="0"/>
        <v>72643935</v>
      </c>
      <c r="K17" s="28">
        <f t="shared" si="0"/>
        <v>-22398960</v>
      </c>
      <c r="L17" s="28">
        <f t="shared" si="0"/>
        <v>11034997</v>
      </c>
      <c r="M17" s="28">
        <f t="shared" si="0"/>
        <v>28153985</v>
      </c>
      <c r="N17" s="28">
        <f t="shared" si="0"/>
        <v>16790022</v>
      </c>
      <c r="O17" s="28">
        <f t="shared" si="0"/>
        <v>-3108458</v>
      </c>
      <c r="P17" s="28">
        <f t="shared" si="0"/>
        <v>-4407335</v>
      </c>
      <c r="Q17" s="28">
        <f t="shared" si="0"/>
        <v>14275732</v>
      </c>
      <c r="R17" s="28">
        <f t="shared" si="0"/>
        <v>6759939</v>
      </c>
      <c r="S17" s="28">
        <f t="shared" si="0"/>
        <v>-6925735</v>
      </c>
      <c r="T17" s="28">
        <f t="shared" si="0"/>
        <v>-3411085</v>
      </c>
      <c r="U17" s="28">
        <f t="shared" si="0"/>
        <v>-5698814</v>
      </c>
      <c r="V17" s="28">
        <f t="shared" si="0"/>
        <v>-16035634</v>
      </c>
      <c r="W17" s="28">
        <f t="shared" si="0"/>
        <v>80158262</v>
      </c>
      <c r="X17" s="28">
        <f t="shared" si="0"/>
        <v>83707838</v>
      </c>
      <c r="Y17" s="28">
        <f t="shared" si="0"/>
        <v>-3549576</v>
      </c>
      <c r="Z17" s="29">
        <f>+IF(X17&lt;&gt;0,+(Y17/X17)*100,0)</f>
        <v>-4.240434450116846</v>
      </c>
      <c r="AA17" s="30">
        <f>SUM(AA6:AA16)</f>
        <v>83707838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-98968143</v>
      </c>
      <c r="D26" s="18"/>
      <c r="E26" s="19">
        <v>-125492000</v>
      </c>
      <c r="F26" s="20">
        <v>-108674830</v>
      </c>
      <c r="G26" s="20">
        <v>-400403</v>
      </c>
      <c r="H26" s="20">
        <v>-22374441</v>
      </c>
      <c r="I26" s="20">
        <v>-3077473</v>
      </c>
      <c r="J26" s="20">
        <v>-25852317</v>
      </c>
      <c r="K26" s="20">
        <v>-10282480</v>
      </c>
      <c r="L26" s="20">
        <v>-5792698</v>
      </c>
      <c r="M26" s="20">
        <v>-8956465</v>
      </c>
      <c r="N26" s="20">
        <v>-25031643</v>
      </c>
      <c r="O26" s="20">
        <v>-4055167</v>
      </c>
      <c r="P26" s="20">
        <v>-4939690</v>
      </c>
      <c r="Q26" s="20">
        <v>-11660462</v>
      </c>
      <c r="R26" s="20">
        <v>-20655319</v>
      </c>
      <c r="S26" s="20">
        <v>-210444</v>
      </c>
      <c r="T26" s="20">
        <v>-6434691</v>
      </c>
      <c r="U26" s="20">
        <v>-21768972</v>
      </c>
      <c r="V26" s="20">
        <v>-28414107</v>
      </c>
      <c r="W26" s="20">
        <v>-99953386</v>
      </c>
      <c r="X26" s="20">
        <v>-108674830</v>
      </c>
      <c r="Y26" s="20">
        <v>8721444</v>
      </c>
      <c r="Z26" s="21">
        <v>-8.03</v>
      </c>
      <c r="AA26" s="22">
        <v>-108674830</v>
      </c>
    </row>
    <row r="27" spans="1:27" ht="12.75">
      <c r="A27" s="24" t="s">
        <v>51</v>
      </c>
      <c r="B27" s="25"/>
      <c r="C27" s="26">
        <f aca="true" t="shared" si="1" ref="C27:Y27">SUM(C21:C26)</f>
        <v>-98968143</v>
      </c>
      <c r="D27" s="26">
        <f>SUM(D21:D26)</f>
        <v>0</v>
      </c>
      <c r="E27" s="27">
        <f t="shared" si="1"/>
        <v>-125492000</v>
      </c>
      <c r="F27" s="28">
        <f t="shared" si="1"/>
        <v>-108674830</v>
      </c>
      <c r="G27" s="28">
        <f t="shared" si="1"/>
        <v>-400403</v>
      </c>
      <c r="H27" s="28">
        <f t="shared" si="1"/>
        <v>-22374441</v>
      </c>
      <c r="I27" s="28">
        <f t="shared" si="1"/>
        <v>-3077473</v>
      </c>
      <c r="J27" s="28">
        <f t="shared" si="1"/>
        <v>-25852317</v>
      </c>
      <c r="K27" s="28">
        <f t="shared" si="1"/>
        <v>-10282480</v>
      </c>
      <c r="L27" s="28">
        <f t="shared" si="1"/>
        <v>-5792698</v>
      </c>
      <c r="M27" s="28">
        <f t="shared" si="1"/>
        <v>-8956465</v>
      </c>
      <c r="N27" s="28">
        <f t="shared" si="1"/>
        <v>-25031643</v>
      </c>
      <c r="O27" s="28">
        <f t="shared" si="1"/>
        <v>-4055167</v>
      </c>
      <c r="P27" s="28">
        <f t="shared" si="1"/>
        <v>-4939690</v>
      </c>
      <c r="Q27" s="28">
        <f t="shared" si="1"/>
        <v>-11660462</v>
      </c>
      <c r="R27" s="28">
        <f t="shared" si="1"/>
        <v>-20655319</v>
      </c>
      <c r="S27" s="28">
        <f t="shared" si="1"/>
        <v>-210444</v>
      </c>
      <c r="T27" s="28">
        <f t="shared" si="1"/>
        <v>-6434691</v>
      </c>
      <c r="U27" s="28">
        <f t="shared" si="1"/>
        <v>-21768972</v>
      </c>
      <c r="V27" s="28">
        <f t="shared" si="1"/>
        <v>-28414107</v>
      </c>
      <c r="W27" s="28">
        <f t="shared" si="1"/>
        <v>-99953386</v>
      </c>
      <c r="X27" s="28">
        <f t="shared" si="1"/>
        <v>-108674830</v>
      </c>
      <c r="Y27" s="28">
        <f t="shared" si="1"/>
        <v>8721444</v>
      </c>
      <c r="Z27" s="29">
        <f>+IF(X27&lt;&gt;0,+(Y27/X27)*100,0)</f>
        <v>-8.025265832023845</v>
      </c>
      <c r="AA27" s="30">
        <f>SUM(AA21:AA26)</f>
        <v>-108674830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250490</v>
      </c>
      <c r="D33" s="18"/>
      <c r="E33" s="19">
        <v>-147346</v>
      </c>
      <c r="F33" s="20">
        <v>-963368</v>
      </c>
      <c r="G33" s="20">
        <v>5565888</v>
      </c>
      <c r="H33" s="36">
        <v>-5540248</v>
      </c>
      <c r="I33" s="36">
        <v>-42369</v>
      </c>
      <c r="J33" s="36">
        <v>-16729</v>
      </c>
      <c r="K33" s="20">
        <v>53967</v>
      </c>
      <c r="L33" s="20">
        <v>-31487</v>
      </c>
      <c r="M33" s="20">
        <v>-19202</v>
      </c>
      <c r="N33" s="20">
        <v>3278</v>
      </c>
      <c r="O33" s="36">
        <v>-19550</v>
      </c>
      <c r="P33" s="36">
        <v>32985</v>
      </c>
      <c r="Q33" s="36">
        <v>29440</v>
      </c>
      <c r="R33" s="20">
        <v>42875</v>
      </c>
      <c r="S33" s="20">
        <v>-29424</v>
      </c>
      <c r="T33" s="20">
        <v>-2260</v>
      </c>
      <c r="U33" s="20">
        <v>16593</v>
      </c>
      <c r="V33" s="36">
        <v>-15091</v>
      </c>
      <c r="W33" s="36">
        <v>14333</v>
      </c>
      <c r="X33" s="36">
        <v>-1110714</v>
      </c>
      <c r="Y33" s="20">
        <v>1125047</v>
      </c>
      <c r="Z33" s="21">
        <v>-101.29</v>
      </c>
      <c r="AA33" s="22">
        <v>-963368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250490</v>
      </c>
      <c r="D36" s="26">
        <f>SUM(D31:D35)</f>
        <v>0</v>
      </c>
      <c r="E36" s="27">
        <f t="shared" si="2"/>
        <v>-147346</v>
      </c>
      <c r="F36" s="28">
        <f t="shared" si="2"/>
        <v>-963368</v>
      </c>
      <c r="G36" s="28">
        <f t="shared" si="2"/>
        <v>5565888</v>
      </c>
      <c r="H36" s="28">
        <f t="shared" si="2"/>
        <v>-5540248</v>
      </c>
      <c r="I36" s="28">
        <f t="shared" si="2"/>
        <v>-42369</v>
      </c>
      <c r="J36" s="28">
        <f t="shared" si="2"/>
        <v>-16729</v>
      </c>
      <c r="K36" s="28">
        <f t="shared" si="2"/>
        <v>53967</v>
      </c>
      <c r="L36" s="28">
        <f t="shared" si="2"/>
        <v>-31487</v>
      </c>
      <c r="M36" s="28">
        <f t="shared" si="2"/>
        <v>-19202</v>
      </c>
      <c r="N36" s="28">
        <f t="shared" si="2"/>
        <v>3278</v>
      </c>
      <c r="O36" s="28">
        <f t="shared" si="2"/>
        <v>-19550</v>
      </c>
      <c r="P36" s="28">
        <f t="shared" si="2"/>
        <v>32985</v>
      </c>
      <c r="Q36" s="28">
        <f t="shared" si="2"/>
        <v>29440</v>
      </c>
      <c r="R36" s="28">
        <f t="shared" si="2"/>
        <v>42875</v>
      </c>
      <c r="S36" s="28">
        <f t="shared" si="2"/>
        <v>-29424</v>
      </c>
      <c r="T36" s="28">
        <f t="shared" si="2"/>
        <v>-2260</v>
      </c>
      <c r="U36" s="28">
        <f t="shared" si="2"/>
        <v>16593</v>
      </c>
      <c r="V36" s="28">
        <f t="shared" si="2"/>
        <v>-15091</v>
      </c>
      <c r="W36" s="28">
        <f t="shared" si="2"/>
        <v>14333</v>
      </c>
      <c r="X36" s="28">
        <f t="shared" si="2"/>
        <v>-1110714</v>
      </c>
      <c r="Y36" s="28">
        <f t="shared" si="2"/>
        <v>1125047</v>
      </c>
      <c r="Z36" s="29">
        <f>+IF(X36&lt;&gt;0,+(Y36/X36)*100,0)</f>
        <v>-101.29043120011092</v>
      </c>
      <c r="AA36" s="30">
        <f>SUM(AA31:AA35)</f>
        <v>-963368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-73387013</v>
      </c>
      <c r="D38" s="32">
        <f>+D17+D27+D36</f>
        <v>0</v>
      </c>
      <c r="E38" s="33">
        <f t="shared" si="3"/>
        <v>-77333846</v>
      </c>
      <c r="F38" s="2">
        <f t="shared" si="3"/>
        <v>-25930360</v>
      </c>
      <c r="G38" s="2">
        <f t="shared" si="3"/>
        <v>42482592</v>
      </c>
      <c r="H38" s="2">
        <f t="shared" si="3"/>
        <v>-16558012</v>
      </c>
      <c r="I38" s="2">
        <f t="shared" si="3"/>
        <v>20850309</v>
      </c>
      <c r="J38" s="2">
        <f t="shared" si="3"/>
        <v>46774889</v>
      </c>
      <c r="K38" s="2">
        <f t="shared" si="3"/>
        <v>-32627473</v>
      </c>
      <c r="L38" s="2">
        <f t="shared" si="3"/>
        <v>5210812</v>
      </c>
      <c r="M38" s="2">
        <f t="shared" si="3"/>
        <v>19178318</v>
      </c>
      <c r="N38" s="2">
        <f t="shared" si="3"/>
        <v>-8238343</v>
      </c>
      <c r="O38" s="2">
        <f t="shared" si="3"/>
        <v>-7183175</v>
      </c>
      <c r="P38" s="2">
        <f t="shared" si="3"/>
        <v>-9314040</v>
      </c>
      <c r="Q38" s="2">
        <f t="shared" si="3"/>
        <v>2644710</v>
      </c>
      <c r="R38" s="2">
        <f t="shared" si="3"/>
        <v>-13852505</v>
      </c>
      <c r="S38" s="2">
        <f t="shared" si="3"/>
        <v>-7165603</v>
      </c>
      <c r="T38" s="2">
        <f t="shared" si="3"/>
        <v>-9848036</v>
      </c>
      <c r="U38" s="2">
        <f t="shared" si="3"/>
        <v>-27451193</v>
      </c>
      <c r="V38" s="2">
        <f t="shared" si="3"/>
        <v>-44464832</v>
      </c>
      <c r="W38" s="2">
        <f t="shared" si="3"/>
        <v>-19780791</v>
      </c>
      <c r="X38" s="2">
        <f t="shared" si="3"/>
        <v>-26077706</v>
      </c>
      <c r="Y38" s="2">
        <f t="shared" si="3"/>
        <v>6296915</v>
      </c>
      <c r="Z38" s="34">
        <f>+IF(X38&lt;&gt;0,+(Y38/X38)*100,0)</f>
        <v>-24.14673667998251</v>
      </c>
      <c r="AA38" s="35">
        <f>+AA17+AA27+AA36</f>
        <v>-25930360</v>
      </c>
    </row>
    <row r="39" spans="1:27" ht="12.75">
      <c r="A39" s="23" t="s">
        <v>59</v>
      </c>
      <c r="B39" s="17"/>
      <c r="C39" s="32">
        <v>114262306</v>
      </c>
      <c r="D39" s="32"/>
      <c r="E39" s="33">
        <v>136093865</v>
      </c>
      <c r="F39" s="2">
        <v>116071261</v>
      </c>
      <c r="G39" s="2">
        <v>116071266</v>
      </c>
      <c r="H39" s="2">
        <f>+G40+H60</f>
        <v>158553858</v>
      </c>
      <c r="I39" s="2">
        <f>+H40+I60</f>
        <v>141995846</v>
      </c>
      <c r="J39" s="2">
        <f>+G39</f>
        <v>116071266</v>
      </c>
      <c r="K39" s="2">
        <f>+I40+K60</f>
        <v>162846155</v>
      </c>
      <c r="L39" s="2">
        <f>+K40+L60</f>
        <v>130218682</v>
      </c>
      <c r="M39" s="2">
        <f>+L40+M60</f>
        <v>135429494</v>
      </c>
      <c r="N39" s="2">
        <f>+K39</f>
        <v>162846155</v>
      </c>
      <c r="O39" s="2">
        <f>+M40+O60</f>
        <v>154607812</v>
      </c>
      <c r="P39" s="2">
        <f>+O40+P60</f>
        <v>147424637</v>
      </c>
      <c r="Q39" s="2">
        <f>+P40+Q60</f>
        <v>138110597</v>
      </c>
      <c r="R39" s="2">
        <f>+O39</f>
        <v>154607812</v>
      </c>
      <c r="S39" s="2">
        <f>+Q40+S60</f>
        <v>140755307</v>
      </c>
      <c r="T39" s="2">
        <f>+S40+T60</f>
        <v>133589704</v>
      </c>
      <c r="U39" s="2">
        <f>+T40+U60</f>
        <v>123741668</v>
      </c>
      <c r="V39" s="2">
        <f>+S39</f>
        <v>140755307</v>
      </c>
      <c r="W39" s="2">
        <f>+G39</f>
        <v>116071266</v>
      </c>
      <c r="X39" s="2">
        <v>116071261</v>
      </c>
      <c r="Y39" s="2">
        <f>+W39-X39</f>
        <v>5</v>
      </c>
      <c r="Z39" s="34">
        <f>+IF(X39&lt;&gt;0,+(Y39/X39)*100,0)</f>
        <v>4.307698526683535E-06</v>
      </c>
      <c r="AA39" s="35">
        <v>116071261</v>
      </c>
    </row>
    <row r="40" spans="1:27" ht="12.75">
      <c r="A40" s="41" t="s">
        <v>61</v>
      </c>
      <c r="B40" s="42" t="s">
        <v>60</v>
      </c>
      <c r="C40" s="43">
        <f>+C38+C39</f>
        <v>40875293</v>
      </c>
      <c r="D40" s="43">
        <f aca="true" t="shared" si="4" ref="D40:AA40">+D38+D39</f>
        <v>0</v>
      </c>
      <c r="E40" s="44">
        <f t="shared" si="4"/>
        <v>58760019</v>
      </c>
      <c r="F40" s="45">
        <f t="shared" si="4"/>
        <v>90140901</v>
      </c>
      <c r="G40" s="45">
        <f t="shared" si="4"/>
        <v>158553858</v>
      </c>
      <c r="H40" s="45">
        <f t="shared" si="4"/>
        <v>141995846</v>
      </c>
      <c r="I40" s="45">
        <f t="shared" si="4"/>
        <v>162846155</v>
      </c>
      <c r="J40" s="45">
        <f>+I40</f>
        <v>162846155</v>
      </c>
      <c r="K40" s="45">
        <f t="shared" si="4"/>
        <v>130218682</v>
      </c>
      <c r="L40" s="45">
        <f t="shared" si="4"/>
        <v>135429494</v>
      </c>
      <c r="M40" s="45">
        <f t="shared" si="4"/>
        <v>154607812</v>
      </c>
      <c r="N40" s="45">
        <f>+M40</f>
        <v>154607812</v>
      </c>
      <c r="O40" s="45">
        <f t="shared" si="4"/>
        <v>147424637</v>
      </c>
      <c r="P40" s="45">
        <f t="shared" si="4"/>
        <v>138110597</v>
      </c>
      <c r="Q40" s="45">
        <f t="shared" si="4"/>
        <v>140755307</v>
      </c>
      <c r="R40" s="45">
        <f>+Q40</f>
        <v>140755307</v>
      </c>
      <c r="S40" s="45">
        <f t="shared" si="4"/>
        <v>133589704</v>
      </c>
      <c r="T40" s="45">
        <f t="shared" si="4"/>
        <v>123741668</v>
      </c>
      <c r="U40" s="45">
        <f t="shared" si="4"/>
        <v>96290475</v>
      </c>
      <c r="V40" s="45">
        <f>+U40</f>
        <v>96290475</v>
      </c>
      <c r="W40" s="45">
        <f>+V40</f>
        <v>96290475</v>
      </c>
      <c r="X40" s="45">
        <f t="shared" si="4"/>
        <v>89993555</v>
      </c>
      <c r="Y40" s="45">
        <f t="shared" si="4"/>
        <v>6296920</v>
      </c>
      <c r="Z40" s="46">
        <f>+IF(X40&lt;&gt;0,+(Y40/X40)*100,0)</f>
        <v>6.997078846368499</v>
      </c>
      <c r="AA40" s="47">
        <f t="shared" si="4"/>
        <v>90140901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116071266</v>
      </c>
      <c r="J60">
        <v>116071266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111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>
        <v>18220402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18220402</v>
      </c>
      <c r="Y6" s="20">
        <v>-18220402</v>
      </c>
      <c r="Z6" s="21">
        <v>-100</v>
      </c>
      <c r="AA6" s="22">
        <v>18220402</v>
      </c>
    </row>
    <row r="7" spans="1:27" ht="12.75">
      <c r="A7" s="23" t="s">
        <v>34</v>
      </c>
      <c r="B7" s="17"/>
      <c r="C7" s="18"/>
      <c r="D7" s="18"/>
      <c r="E7" s="19"/>
      <c r="F7" s="20">
        <v>1413930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1413930</v>
      </c>
      <c r="Y7" s="20">
        <v>-1413930</v>
      </c>
      <c r="Z7" s="21">
        <v>-100</v>
      </c>
      <c r="AA7" s="22">
        <v>1413930</v>
      </c>
    </row>
    <row r="8" spans="1:27" ht="12.75">
      <c r="A8" s="23" t="s">
        <v>35</v>
      </c>
      <c r="B8" s="17"/>
      <c r="C8" s="18"/>
      <c r="D8" s="18"/>
      <c r="E8" s="19"/>
      <c r="F8" s="20">
        <v>5640566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5640566</v>
      </c>
      <c r="Y8" s="20">
        <v>-5640566</v>
      </c>
      <c r="Z8" s="21">
        <v>-100</v>
      </c>
      <c r="AA8" s="22">
        <v>5640566</v>
      </c>
    </row>
    <row r="9" spans="1:27" ht="12.75">
      <c r="A9" s="23" t="s">
        <v>36</v>
      </c>
      <c r="B9" s="17" t="s">
        <v>6</v>
      </c>
      <c r="C9" s="18"/>
      <c r="D9" s="18"/>
      <c r="E9" s="19"/>
      <c r="F9" s="20">
        <v>187457512</v>
      </c>
      <c r="G9" s="20"/>
      <c r="H9" s="20"/>
      <c r="I9" s="20"/>
      <c r="J9" s="20"/>
      <c r="K9" s="20"/>
      <c r="L9" s="20">
        <v>6500000</v>
      </c>
      <c r="M9" s="20"/>
      <c r="N9" s="20">
        <v>6500000</v>
      </c>
      <c r="O9" s="20"/>
      <c r="P9" s="20"/>
      <c r="Q9" s="20"/>
      <c r="R9" s="20"/>
      <c r="S9" s="20"/>
      <c r="T9" s="20"/>
      <c r="U9" s="20"/>
      <c r="V9" s="20"/>
      <c r="W9" s="20">
        <v>6500000</v>
      </c>
      <c r="X9" s="20">
        <v>187457512</v>
      </c>
      <c r="Y9" s="20">
        <v>-180957512</v>
      </c>
      <c r="Z9" s="21">
        <v>-96.53</v>
      </c>
      <c r="AA9" s="22">
        <v>187457512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>
        <v>33317000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33317000</v>
      </c>
      <c r="Y10" s="20">
        <v>-33317000</v>
      </c>
      <c r="Z10" s="21">
        <v>-100</v>
      </c>
      <c r="AA10" s="22">
        <v>33317000</v>
      </c>
    </row>
    <row r="11" spans="1:27" ht="12.75">
      <c r="A11" s="23" t="s">
        <v>38</v>
      </c>
      <c r="B11" s="17"/>
      <c r="C11" s="18"/>
      <c r="D11" s="18"/>
      <c r="E11" s="19"/>
      <c r="F11" s="20">
        <v>13000000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13000000</v>
      </c>
      <c r="Y11" s="20">
        <v>-13000000</v>
      </c>
      <c r="Z11" s="21">
        <v>-100</v>
      </c>
      <c r="AA11" s="22">
        <v>13000000</v>
      </c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-110743843</v>
      </c>
      <c r="D14" s="18"/>
      <c r="E14" s="19">
        <v>-136549001</v>
      </c>
      <c r="F14" s="20">
        <v>-137874608</v>
      </c>
      <c r="G14" s="20">
        <v>-119525</v>
      </c>
      <c r="H14" s="20">
        <v>-15635021</v>
      </c>
      <c r="I14" s="20">
        <v>-25898180</v>
      </c>
      <c r="J14" s="20">
        <v>-41652726</v>
      </c>
      <c r="K14" s="20">
        <v>-9165510</v>
      </c>
      <c r="L14" s="20">
        <v>-12699375</v>
      </c>
      <c r="M14" s="20">
        <v>-11180018</v>
      </c>
      <c r="N14" s="20">
        <v>-33044903</v>
      </c>
      <c r="O14" s="20">
        <v>-8406596</v>
      </c>
      <c r="P14" s="20">
        <v>-8671200</v>
      </c>
      <c r="Q14" s="20">
        <v>-2918566</v>
      </c>
      <c r="R14" s="20">
        <v>-19996362</v>
      </c>
      <c r="S14" s="20">
        <v>-6959112</v>
      </c>
      <c r="T14" s="20">
        <v>-9392805</v>
      </c>
      <c r="U14" s="20">
        <v>-10134043</v>
      </c>
      <c r="V14" s="20">
        <v>-26485960</v>
      </c>
      <c r="W14" s="20">
        <v>-121179951</v>
      </c>
      <c r="X14" s="20">
        <v>-137874608</v>
      </c>
      <c r="Y14" s="20">
        <v>16694657</v>
      </c>
      <c r="Z14" s="21">
        <v>-12.11</v>
      </c>
      <c r="AA14" s="22">
        <v>-137874608</v>
      </c>
    </row>
    <row r="15" spans="1:27" ht="12.75">
      <c r="A15" s="23" t="s">
        <v>42</v>
      </c>
      <c r="B15" s="17"/>
      <c r="C15" s="18">
        <v>-2395</v>
      </c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43</v>
      </c>
      <c r="B16" s="17" t="s">
        <v>6</v>
      </c>
      <c r="C16" s="18">
        <v>-31069039</v>
      </c>
      <c r="D16" s="18"/>
      <c r="E16" s="19">
        <v>-83054791</v>
      </c>
      <c r="F16" s="20">
        <v>-11698387</v>
      </c>
      <c r="G16" s="20">
        <v>-3122094</v>
      </c>
      <c r="H16" s="20">
        <v>-6947739</v>
      </c>
      <c r="I16" s="20">
        <v>-8075309</v>
      </c>
      <c r="J16" s="20">
        <v>-18145142</v>
      </c>
      <c r="K16" s="20">
        <v>-17282289</v>
      </c>
      <c r="L16" s="20">
        <v>-2399193</v>
      </c>
      <c r="M16" s="20">
        <v>-6465081</v>
      </c>
      <c r="N16" s="20">
        <v>-26146563</v>
      </c>
      <c r="O16" s="20">
        <v>-3844189</v>
      </c>
      <c r="P16" s="20"/>
      <c r="Q16" s="20">
        <v>-4205922</v>
      </c>
      <c r="R16" s="20">
        <v>-8050111</v>
      </c>
      <c r="S16" s="20"/>
      <c r="T16" s="20"/>
      <c r="U16" s="20">
        <v>-364715</v>
      </c>
      <c r="V16" s="20">
        <v>-364715</v>
      </c>
      <c r="W16" s="20">
        <v>-52706531</v>
      </c>
      <c r="X16" s="20">
        <v>-11698387</v>
      </c>
      <c r="Y16" s="20">
        <v>-41008144</v>
      </c>
      <c r="Z16" s="21">
        <v>350.55</v>
      </c>
      <c r="AA16" s="22">
        <v>-11698387</v>
      </c>
    </row>
    <row r="17" spans="1:27" ht="12.75">
      <c r="A17" s="24" t="s">
        <v>44</v>
      </c>
      <c r="B17" s="25"/>
      <c r="C17" s="26">
        <f aca="true" t="shared" si="0" ref="C17:Y17">SUM(C6:C16)</f>
        <v>-141815277</v>
      </c>
      <c r="D17" s="26">
        <f>SUM(D6:D16)</f>
        <v>0</v>
      </c>
      <c r="E17" s="27">
        <f t="shared" si="0"/>
        <v>-219603792</v>
      </c>
      <c r="F17" s="28">
        <f t="shared" si="0"/>
        <v>109476415</v>
      </c>
      <c r="G17" s="28">
        <f t="shared" si="0"/>
        <v>-3241619</v>
      </c>
      <c r="H17" s="28">
        <f t="shared" si="0"/>
        <v>-22582760</v>
      </c>
      <c r="I17" s="28">
        <f t="shared" si="0"/>
        <v>-33973489</v>
      </c>
      <c r="J17" s="28">
        <f t="shared" si="0"/>
        <v>-59797868</v>
      </c>
      <c r="K17" s="28">
        <f t="shared" si="0"/>
        <v>-26447799</v>
      </c>
      <c r="L17" s="28">
        <f t="shared" si="0"/>
        <v>-8598568</v>
      </c>
      <c r="M17" s="28">
        <f t="shared" si="0"/>
        <v>-17645099</v>
      </c>
      <c r="N17" s="28">
        <f t="shared" si="0"/>
        <v>-52691466</v>
      </c>
      <c r="O17" s="28">
        <f t="shared" si="0"/>
        <v>-12250785</v>
      </c>
      <c r="P17" s="28">
        <f t="shared" si="0"/>
        <v>-8671200</v>
      </c>
      <c r="Q17" s="28">
        <f t="shared" si="0"/>
        <v>-7124488</v>
      </c>
      <c r="R17" s="28">
        <f t="shared" si="0"/>
        <v>-28046473</v>
      </c>
      <c r="S17" s="28">
        <f t="shared" si="0"/>
        <v>-6959112</v>
      </c>
      <c r="T17" s="28">
        <f t="shared" si="0"/>
        <v>-9392805</v>
      </c>
      <c r="U17" s="28">
        <f t="shared" si="0"/>
        <v>-10498758</v>
      </c>
      <c r="V17" s="28">
        <f t="shared" si="0"/>
        <v>-26850675</v>
      </c>
      <c r="W17" s="28">
        <f t="shared" si="0"/>
        <v>-167386482</v>
      </c>
      <c r="X17" s="28">
        <f t="shared" si="0"/>
        <v>109476415</v>
      </c>
      <c r="Y17" s="28">
        <f t="shared" si="0"/>
        <v>-276862897</v>
      </c>
      <c r="Z17" s="29">
        <f>+IF(X17&lt;&gt;0,+(Y17/X17)*100,0)</f>
        <v>-252.89729938635642</v>
      </c>
      <c r="AA17" s="30">
        <f>SUM(AA6:AA16)</f>
        <v>109476415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>
        <v>34118000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>
        <v>34118000</v>
      </c>
      <c r="Y26" s="20">
        <v>-34118000</v>
      </c>
      <c r="Z26" s="21">
        <v>-100</v>
      </c>
      <c r="AA26" s="22">
        <v>34118000</v>
      </c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34118000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34118000</v>
      </c>
      <c r="Y27" s="28">
        <f t="shared" si="1"/>
        <v>-34118000</v>
      </c>
      <c r="Z27" s="29">
        <f>+IF(X27&lt;&gt;0,+(Y27/X27)*100,0)</f>
        <v>-100</v>
      </c>
      <c r="AA27" s="30">
        <f>SUM(AA21:AA26)</f>
        <v>34118000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-242068</v>
      </c>
      <c r="D33" s="18"/>
      <c r="E33" s="19">
        <v>242068</v>
      </c>
      <c r="F33" s="20">
        <v>242068</v>
      </c>
      <c r="G33" s="20">
        <v>5913</v>
      </c>
      <c r="H33" s="36">
        <v>-218042</v>
      </c>
      <c r="I33" s="36">
        <v>-5072</v>
      </c>
      <c r="J33" s="36">
        <v>-217201</v>
      </c>
      <c r="K33" s="20">
        <v>217450</v>
      </c>
      <c r="L33" s="20">
        <v>435</v>
      </c>
      <c r="M33" s="20">
        <v>3739</v>
      </c>
      <c r="N33" s="20">
        <v>221624</v>
      </c>
      <c r="O33" s="36">
        <v>-10609</v>
      </c>
      <c r="P33" s="36">
        <v>45</v>
      </c>
      <c r="Q33" s="36">
        <v>8346</v>
      </c>
      <c r="R33" s="20">
        <v>-2218</v>
      </c>
      <c r="S33" s="20">
        <v>-2205</v>
      </c>
      <c r="T33" s="20"/>
      <c r="U33" s="20">
        <v>-2903</v>
      </c>
      <c r="V33" s="36">
        <v>-5108</v>
      </c>
      <c r="W33" s="36">
        <v>-2903</v>
      </c>
      <c r="X33" s="36">
        <v>242068</v>
      </c>
      <c r="Y33" s="20">
        <v>-244971</v>
      </c>
      <c r="Z33" s="21">
        <v>-101.2</v>
      </c>
      <c r="AA33" s="22">
        <v>242068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-242068</v>
      </c>
      <c r="D36" s="26">
        <f>SUM(D31:D35)</f>
        <v>0</v>
      </c>
      <c r="E36" s="27">
        <f t="shared" si="2"/>
        <v>242068</v>
      </c>
      <c r="F36" s="28">
        <f t="shared" si="2"/>
        <v>242068</v>
      </c>
      <c r="G36" s="28">
        <f t="shared" si="2"/>
        <v>5913</v>
      </c>
      <c r="H36" s="28">
        <f t="shared" si="2"/>
        <v>-218042</v>
      </c>
      <c r="I36" s="28">
        <f t="shared" si="2"/>
        <v>-5072</v>
      </c>
      <c r="J36" s="28">
        <f t="shared" si="2"/>
        <v>-217201</v>
      </c>
      <c r="K36" s="28">
        <f t="shared" si="2"/>
        <v>217450</v>
      </c>
      <c r="L36" s="28">
        <f t="shared" si="2"/>
        <v>435</v>
      </c>
      <c r="M36" s="28">
        <f t="shared" si="2"/>
        <v>3739</v>
      </c>
      <c r="N36" s="28">
        <f t="shared" si="2"/>
        <v>221624</v>
      </c>
      <c r="O36" s="28">
        <f t="shared" si="2"/>
        <v>-10609</v>
      </c>
      <c r="P36" s="28">
        <f t="shared" si="2"/>
        <v>45</v>
      </c>
      <c r="Q36" s="28">
        <f t="shared" si="2"/>
        <v>8346</v>
      </c>
      <c r="R36" s="28">
        <f t="shared" si="2"/>
        <v>-2218</v>
      </c>
      <c r="S36" s="28">
        <f t="shared" si="2"/>
        <v>-2205</v>
      </c>
      <c r="T36" s="28">
        <f t="shared" si="2"/>
        <v>0</v>
      </c>
      <c r="U36" s="28">
        <f t="shared" si="2"/>
        <v>-2903</v>
      </c>
      <c r="V36" s="28">
        <f t="shared" si="2"/>
        <v>-5108</v>
      </c>
      <c r="W36" s="28">
        <f t="shared" si="2"/>
        <v>-2903</v>
      </c>
      <c r="X36" s="28">
        <f t="shared" si="2"/>
        <v>242068</v>
      </c>
      <c r="Y36" s="28">
        <f t="shared" si="2"/>
        <v>-244971</v>
      </c>
      <c r="Z36" s="29">
        <f>+IF(X36&lt;&gt;0,+(Y36/X36)*100,0)</f>
        <v>-101.19924979757755</v>
      </c>
      <c r="AA36" s="30">
        <f>SUM(AA31:AA35)</f>
        <v>242068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-142057345</v>
      </c>
      <c r="D38" s="32">
        <f>+D17+D27+D36</f>
        <v>0</v>
      </c>
      <c r="E38" s="33">
        <f t="shared" si="3"/>
        <v>-219361724</v>
      </c>
      <c r="F38" s="2">
        <f t="shared" si="3"/>
        <v>143836483</v>
      </c>
      <c r="G38" s="2">
        <f t="shared" si="3"/>
        <v>-3235706</v>
      </c>
      <c r="H38" s="2">
        <f t="shared" si="3"/>
        <v>-22800802</v>
      </c>
      <c r="I38" s="2">
        <f t="shared" si="3"/>
        <v>-33978561</v>
      </c>
      <c r="J38" s="2">
        <f t="shared" si="3"/>
        <v>-60015069</v>
      </c>
      <c r="K38" s="2">
        <f t="shared" si="3"/>
        <v>-26230349</v>
      </c>
      <c r="L38" s="2">
        <f t="shared" si="3"/>
        <v>-8598133</v>
      </c>
      <c r="M38" s="2">
        <f t="shared" si="3"/>
        <v>-17641360</v>
      </c>
      <c r="N38" s="2">
        <f t="shared" si="3"/>
        <v>-52469842</v>
      </c>
      <c r="O38" s="2">
        <f t="shared" si="3"/>
        <v>-12261394</v>
      </c>
      <c r="P38" s="2">
        <f t="shared" si="3"/>
        <v>-8671155</v>
      </c>
      <c r="Q38" s="2">
        <f t="shared" si="3"/>
        <v>-7116142</v>
      </c>
      <c r="R38" s="2">
        <f t="shared" si="3"/>
        <v>-28048691</v>
      </c>
      <c r="S38" s="2">
        <f t="shared" si="3"/>
        <v>-6961317</v>
      </c>
      <c r="T38" s="2">
        <f t="shared" si="3"/>
        <v>-9392805</v>
      </c>
      <c r="U38" s="2">
        <f t="shared" si="3"/>
        <v>-10501661</v>
      </c>
      <c r="V38" s="2">
        <f t="shared" si="3"/>
        <v>-26855783</v>
      </c>
      <c r="W38" s="2">
        <f t="shared" si="3"/>
        <v>-167389385</v>
      </c>
      <c r="X38" s="2">
        <f t="shared" si="3"/>
        <v>143836483</v>
      </c>
      <c r="Y38" s="2">
        <f t="shared" si="3"/>
        <v>-311225868</v>
      </c>
      <c r="Z38" s="34">
        <f>+IF(X38&lt;&gt;0,+(Y38/X38)*100,0)</f>
        <v>-216.37477607124197</v>
      </c>
      <c r="AA38" s="35">
        <f>+AA17+AA27+AA36</f>
        <v>143836483</v>
      </c>
    </row>
    <row r="39" spans="1:27" ht="12.75">
      <c r="A39" s="23" t="s">
        <v>59</v>
      </c>
      <c r="B39" s="17"/>
      <c r="C39" s="32"/>
      <c r="D39" s="32"/>
      <c r="E39" s="33"/>
      <c r="F39" s="2">
        <v>155455564</v>
      </c>
      <c r="G39" s="2"/>
      <c r="H39" s="2">
        <f>+G40+H60</f>
        <v>186724237</v>
      </c>
      <c r="I39" s="2">
        <f>+H40+I60</f>
        <v>298738252</v>
      </c>
      <c r="J39" s="2">
        <f>+G39</f>
        <v>0</v>
      </c>
      <c r="K39" s="2">
        <f>+I40+K60</f>
        <v>312279363</v>
      </c>
      <c r="L39" s="2">
        <f>+K40+L60</f>
        <v>286049014</v>
      </c>
      <c r="M39" s="2">
        <f>+L40+M60</f>
        <v>277450881</v>
      </c>
      <c r="N39" s="2">
        <f>+K39</f>
        <v>312279363</v>
      </c>
      <c r="O39" s="2">
        <f>+M40+O60</f>
        <v>259809521</v>
      </c>
      <c r="P39" s="2">
        <f>+O40+P60</f>
        <v>247548127</v>
      </c>
      <c r="Q39" s="2">
        <f>+P40+Q60</f>
        <v>238876972</v>
      </c>
      <c r="R39" s="2">
        <f>+O39</f>
        <v>259809521</v>
      </c>
      <c r="S39" s="2">
        <f>+Q40+S60</f>
        <v>231760830</v>
      </c>
      <c r="T39" s="2">
        <f>+S40+T60</f>
        <v>224799513</v>
      </c>
      <c r="U39" s="2">
        <f>+T40+U60</f>
        <v>215406708</v>
      </c>
      <c r="V39" s="2">
        <f>+S39</f>
        <v>231760830</v>
      </c>
      <c r="W39" s="2">
        <f>+G39</f>
        <v>0</v>
      </c>
      <c r="X39" s="2">
        <v>12954631</v>
      </c>
      <c r="Y39" s="2">
        <f>+W39-X39</f>
        <v>-12954631</v>
      </c>
      <c r="Z39" s="34">
        <f>+IF(X39&lt;&gt;0,+(Y39/X39)*100,0)</f>
        <v>-100</v>
      </c>
      <c r="AA39" s="35">
        <v>155455564</v>
      </c>
    </row>
    <row r="40" spans="1:27" ht="12.75">
      <c r="A40" s="41" t="s">
        <v>61</v>
      </c>
      <c r="B40" s="42" t="s">
        <v>60</v>
      </c>
      <c r="C40" s="43">
        <f>+C38+C39</f>
        <v>-142057345</v>
      </c>
      <c r="D40" s="43">
        <f aca="true" t="shared" si="4" ref="D40:AA40">+D38+D39</f>
        <v>0</v>
      </c>
      <c r="E40" s="44">
        <f t="shared" si="4"/>
        <v>-219361724</v>
      </c>
      <c r="F40" s="45">
        <f t="shared" si="4"/>
        <v>299292047</v>
      </c>
      <c r="G40" s="45">
        <f t="shared" si="4"/>
        <v>-3235706</v>
      </c>
      <c r="H40" s="45">
        <f t="shared" si="4"/>
        <v>163923435</v>
      </c>
      <c r="I40" s="45">
        <f t="shared" si="4"/>
        <v>264759691</v>
      </c>
      <c r="J40" s="45">
        <f>+I40</f>
        <v>264759691</v>
      </c>
      <c r="K40" s="45">
        <f t="shared" si="4"/>
        <v>286049014</v>
      </c>
      <c r="L40" s="45">
        <f t="shared" si="4"/>
        <v>277450881</v>
      </c>
      <c r="M40" s="45">
        <f t="shared" si="4"/>
        <v>259809521</v>
      </c>
      <c r="N40" s="45">
        <f>+M40</f>
        <v>259809521</v>
      </c>
      <c r="O40" s="45">
        <f t="shared" si="4"/>
        <v>247548127</v>
      </c>
      <c r="P40" s="45">
        <f t="shared" si="4"/>
        <v>238876972</v>
      </c>
      <c r="Q40" s="45">
        <f t="shared" si="4"/>
        <v>231760830</v>
      </c>
      <c r="R40" s="45">
        <f>+Q40</f>
        <v>231760830</v>
      </c>
      <c r="S40" s="45">
        <f t="shared" si="4"/>
        <v>224799513</v>
      </c>
      <c r="T40" s="45">
        <f t="shared" si="4"/>
        <v>215406708</v>
      </c>
      <c r="U40" s="45">
        <f t="shared" si="4"/>
        <v>204905047</v>
      </c>
      <c r="V40" s="45">
        <f>+U40</f>
        <v>204905047</v>
      </c>
      <c r="W40" s="45">
        <f>+V40</f>
        <v>204905047</v>
      </c>
      <c r="X40" s="45">
        <f t="shared" si="4"/>
        <v>156791114</v>
      </c>
      <c r="Y40" s="45">
        <f t="shared" si="4"/>
        <v>-324180499</v>
      </c>
      <c r="Z40" s="46">
        <f>+IF(X40&lt;&gt;0,+(Y40/X40)*100,0)</f>
        <v>-206.75948446925378</v>
      </c>
      <c r="AA40" s="47">
        <f t="shared" si="4"/>
        <v>299292047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8:14" ht="12.75" hidden="1">
      <c r="H60">
        <v>189959943</v>
      </c>
      <c r="I60">
        <v>134814817</v>
      </c>
      <c r="K60">
        <v>47519672</v>
      </c>
      <c r="N60">
        <v>47519672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112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1140500</v>
      </c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>
        <v>162214</v>
      </c>
      <c r="V6" s="20">
        <v>162214</v>
      </c>
      <c r="W6" s="20">
        <v>162214</v>
      </c>
      <c r="X6" s="20"/>
      <c r="Y6" s="20">
        <v>162214</v>
      </c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>
        <v>2845930</v>
      </c>
      <c r="G8" s="20"/>
      <c r="H8" s="20"/>
      <c r="I8" s="20">
        <v>304</v>
      </c>
      <c r="J8" s="20">
        <v>304</v>
      </c>
      <c r="K8" s="20">
        <v>104</v>
      </c>
      <c r="L8" s="20"/>
      <c r="M8" s="20">
        <v>11</v>
      </c>
      <c r="N8" s="20">
        <v>115</v>
      </c>
      <c r="O8" s="20"/>
      <c r="P8" s="20"/>
      <c r="Q8" s="20">
        <v>175118</v>
      </c>
      <c r="R8" s="20">
        <v>175118</v>
      </c>
      <c r="S8" s="20">
        <v>160742</v>
      </c>
      <c r="T8" s="20">
        <v>119470</v>
      </c>
      <c r="U8" s="20">
        <v>99844</v>
      </c>
      <c r="V8" s="20">
        <v>380056</v>
      </c>
      <c r="W8" s="20">
        <v>555593</v>
      </c>
      <c r="X8" s="20">
        <v>2845930</v>
      </c>
      <c r="Y8" s="20">
        <v>-2290337</v>
      </c>
      <c r="Z8" s="21">
        <v>-80.48</v>
      </c>
      <c r="AA8" s="22">
        <v>2845930</v>
      </c>
    </row>
    <row r="9" spans="1:27" ht="12.75">
      <c r="A9" s="23" t="s">
        <v>36</v>
      </c>
      <c r="B9" s="17" t="s">
        <v>6</v>
      </c>
      <c r="C9" s="18">
        <v>1080</v>
      </c>
      <c r="D9" s="18"/>
      <c r="E9" s="19"/>
      <c r="F9" s="20">
        <v>197096415</v>
      </c>
      <c r="G9" s="20"/>
      <c r="H9" s="20">
        <v>1448200</v>
      </c>
      <c r="I9" s="20"/>
      <c r="J9" s="20">
        <v>1448200</v>
      </c>
      <c r="K9" s="20"/>
      <c r="L9" s="20"/>
      <c r="M9" s="20"/>
      <c r="N9" s="20"/>
      <c r="O9" s="20"/>
      <c r="P9" s="20"/>
      <c r="Q9" s="20">
        <v>47305003</v>
      </c>
      <c r="R9" s="20">
        <v>47305003</v>
      </c>
      <c r="S9" s="20">
        <v>80</v>
      </c>
      <c r="T9" s="20">
        <v>1217035</v>
      </c>
      <c r="U9" s="20">
        <v>100</v>
      </c>
      <c r="V9" s="20">
        <v>1217215</v>
      </c>
      <c r="W9" s="20">
        <v>49970418</v>
      </c>
      <c r="X9" s="20">
        <v>197096415</v>
      </c>
      <c r="Y9" s="20">
        <v>-147125997</v>
      </c>
      <c r="Z9" s="21">
        <v>-74.65</v>
      </c>
      <c r="AA9" s="22">
        <v>197096415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>
        <v>73206010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>
        <v>24494500</v>
      </c>
      <c r="R10" s="20">
        <v>24494500</v>
      </c>
      <c r="S10" s="20">
        <v>4121500</v>
      </c>
      <c r="T10" s="20"/>
      <c r="U10" s="20"/>
      <c r="V10" s="20">
        <v>4121500</v>
      </c>
      <c r="W10" s="20">
        <v>28616000</v>
      </c>
      <c r="X10" s="20">
        <v>73206010</v>
      </c>
      <c r="Y10" s="20">
        <v>-44590010</v>
      </c>
      <c r="Z10" s="21">
        <v>-60.91</v>
      </c>
      <c r="AA10" s="22">
        <v>73206010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>
        <v>333114</v>
      </c>
      <c r="Q11" s="20">
        <v>225241</v>
      </c>
      <c r="R11" s="20">
        <v>558355</v>
      </c>
      <c r="S11" s="20">
        <v>223894</v>
      </c>
      <c r="T11" s="20">
        <v>229266</v>
      </c>
      <c r="U11" s="20">
        <v>218408</v>
      </c>
      <c r="V11" s="20">
        <v>671568</v>
      </c>
      <c r="W11" s="20">
        <v>1229923</v>
      </c>
      <c r="X11" s="20"/>
      <c r="Y11" s="20">
        <v>1229923</v>
      </c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-184682708</v>
      </c>
      <c r="D14" s="18"/>
      <c r="E14" s="19">
        <v>-228928614</v>
      </c>
      <c r="F14" s="20">
        <v>-212100693</v>
      </c>
      <c r="G14" s="20">
        <v>-13543440</v>
      </c>
      <c r="H14" s="20">
        <v>-14687793</v>
      </c>
      <c r="I14" s="20">
        <v>-13703537</v>
      </c>
      <c r="J14" s="20">
        <v>-41934770</v>
      </c>
      <c r="K14" s="20">
        <v>-14171776</v>
      </c>
      <c r="L14" s="20">
        <v>-14288179</v>
      </c>
      <c r="M14" s="20">
        <v>-17828454</v>
      </c>
      <c r="N14" s="20">
        <v>-46288409</v>
      </c>
      <c r="O14" s="20">
        <v>-14583210</v>
      </c>
      <c r="P14" s="20">
        <v>-17171440</v>
      </c>
      <c r="Q14" s="20">
        <v>-15311589</v>
      </c>
      <c r="R14" s="20">
        <v>-47066239</v>
      </c>
      <c r="S14" s="20">
        <v>-12604513</v>
      </c>
      <c r="T14" s="20">
        <v>-13412218</v>
      </c>
      <c r="U14" s="20">
        <v>-20011068</v>
      </c>
      <c r="V14" s="20">
        <v>-46027799</v>
      </c>
      <c r="W14" s="20">
        <v>-181317217</v>
      </c>
      <c r="X14" s="20">
        <v>-212100693</v>
      </c>
      <c r="Y14" s="20">
        <v>30783476</v>
      </c>
      <c r="Z14" s="21">
        <v>-14.51</v>
      </c>
      <c r="AA14" s="22">
        <v>-212100693</v>
      </c>
    </row>
    <row r="15" spans="1:27" ht="12.75">
      <c r="A15" s="23" t="s">
        <v>42</v>
      </c>
      <c r="B15" s="17"/>
      <c r="C15" s="18">
        <v>-1699458</v>
      </c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43</v>
      </c>
      <c r="B16" s="17" t="s">
        <v>6</v>
      </c>
      <c r="C16" s="18">
        <v>-4584943</v>
      </c>
      <c r="D16" s="18"/>
      <c r="E16" s="19">
        <v>-12500000</v>
      </c>
      <c r="F16" s="20">
        <v>-303000</v>
      </c>
      <c r="G16" s="20"/>
      <c r="H16" s="20"/>
      <c r="I16" s="20"/>
      <c r="J16" s="20"/>
      <c r="K16" s="20"/>
      <c r="L16" s="20">
        <v>-52860</v>
      </c>
      <c r="M16" s="20"/>
      <c r="N16" s="20">
        <v>-52860</v>
      </c>
      <c r="O16" s="20"/>
      <c r="P16" s="20">
        <v>-280</v>
      </c>
      <c r="Q16" s="20">
        <v>-101000</v>
      </c>
      <c r="R16" s="20">
        <v>-101280</v>
      </c>
      <c r="S16" s="20"/>
      <c r="T16" s="20"/>
      <c r="U16" s="20"/>
      <c r="V16" s="20"/>
      <c r="W16" s="20">
        <v>-154140</v>
      </c>
      <c r="X16" s="20">
        <v>-303000</v>
      </c>
      <c r="Y16" s="20">
        <v>148860</v>
      </c>
      <c r="Z16" s="21">
        <v>-49.13</v>
      </c>
      <c r="AA16" s="22">
        <v>-303000</v>
      </c>
    </row>
    <row r="17" spans="1:27" ht="12.75">
      <c r="A17" s="24" t="s">
        <v>44</v>
      </c>
      <c r="B17" s="25"/>
      <c r="C17" s="26">
        <f aca="true" t="shared" si="0" ref="C17:Y17">SUM(C6:C16)</f>
        <v>-189825529</v>
      </c>
      <c r="D17" s="26">
        <f>SUM(D6:D16)</f>
        <v>0</v>
      </c>
      <c r="E17" s="27">
        <f t="shared" si="0"/>
        <v>-241428614</v>
      </c>
      <c r="F17" s="28">
        <f t="shared" si="0"/>
        <v>60744662</v>
      </c>
      <c r="G17" s="28">
        <f t="shared" si="0"/>
        <v>-13543440</v>
      </c>
      <c r="H17" s="28">
        <f t="shared" si="0"/>
        <v>-13239593</v>
      </c>
      <c r="I17" s="28">
        <f t="shared" si="0"/>
        <v>-13703233</v>
      </c>
      <c r="J17" s="28">
        <f t="shared" si="0"/>
        <v>-40486266</v>
      </c>
      <c r="K17" s="28">
        <f t="shared" si="0"/>
        <v>-14171672</v>
      </c>
      <c r="L17" s="28">
        <f t="shared" si="0"/>
        <v>-14341039</v>
      </c>
      <c r="M17" s="28">
        <f t="shared" si="0"/>
        <v>-17828443</v>
      </c>
      <c r="N17" s="28">
        <f t="shared" si="0"/>
        <v>-46341154</v>
      </c>
      <c r="O17" s="28">
        <f t="shared" si="0"/>
        <v>-14583210</v>
      </c>
      <c r="P17" s="28">
        <f t="shared" si="0"/>
        <v>-16838606</v>
      </c>
      <c r="Q17" s="28">
        <f t="shared" si="0"/>
        <v>56787273</v>
      </c>
      <c r="R17" s="28">
        <f t="shared" si="0"/>
        <v>25365457</v>
      </c>
      <c r="S17" s="28">
        <f t="shared" si="0"/>
        <v>-8098297</v>
      </c>
      <c r="T17" s="28">
        <f t="shared" si="0"/>
        <v>-11846447</v>
      </c>
      <c r="U17" s="28">
        <f t="shared" si="0"/>
        <v>-19530502</v>
      </c>
      <c r="V17" s="28">
        <f t="shared" si="0"/>
        <v>-39475246</v>
      </c>
      <c r="W17" s="28">
        <f t="shared" si="0"/>
        <v>-100937209</v>
      </c>
      <c r="X17" s="28">
        <f t="shared" si="0"/>
        <v>60744662</v>
      </c>
      <c r="Y17" s="28">
        <f t="shared" si="0"/>
        <v>-161681871</v>
      </c>
      <c r="Z17" s="29">
        <f>+IF(X17&lt;&gt;0,+(Y17/X17)*100,0)</f>
        <v>-266.1663851220375</v>
      </c>
      <c r="AA17" s="30">
        <f>SUM(AA6:AA16)</f>
        <v>60744662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>
        <v>3000</v>
      </c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>
        <v>3000</v>
      </c>
      <c r="Y21" s="36">
        <v>-3000</v>
      </c>
      <c r="Z21" s="37">
        <v>-100</v>
      </c>
      <c r="AA21" s="38">
        <v>3000</v>
      </c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-78628165</v>
      </c>
      <c r="D26" s="18"/>
      <c r="E26" s="19">
        <v>-108166000</v>
      </c>
      <c r="F26" s="20">
        <v>-109422903</v>
      </c>
      <c r="G26" s="20">
        <v>-51300</v>
      </c>
      <c r="H26" s="20">
        <v>-1470691</v>
      </c>
      <c r="I26" s="20">
        <v>-5463297</v>
      </c>
      <c r="J26" s="20">
        <v>-6985288</v>
      </c>
      <c r="K26" s="20">
        <v>-1354948</v>
      </c>
      <c r="L26" s="20">
        <v>-3560329</v>
      </c>
      <c r="M26" s="20">
        <v>-2679791</v>
      </c>
      <c r="N26" s="20">
        <v>-7595068</v>
      </c>
      <c r="O26" s="20">
        <v>-3915560</v>
      </c>
      <c r="P26" s="20">
        <v>-5185237</v>
      </c>
      <c r="Q26" s="20">
        <v>-11277254</v>
      </c>
      <c r="R26" s="20">
        <v>-20378051</v>
      </c>
      <c r="S26" s="20">
        <v>-408071</v>
      </c>
      <c r="T26" s="20">
        <v>-6016878</v>
      </c>
      <c r="U26" s="20">
        <v>-16449330</v>
      </c>
      <c r="V26" s="20">
        <v>-22874279</v>
      </c>
      <c r="W26" s="20">
        <v>-57832686</v>
      </c>
      <c r="X26" s="20">
        <v>-109422903</v>
      </c>
      <c r="Y26" s="20">
        <v>51590217</v>
      </c>
      <c r="Z26" s="21">
        <v>-47.15</v>
      </c>
      <c r="AA26" s="22">
        <v>-109422903</v>
      </c>
    </row>
    <row r="27" spans="1:27" ht="12.75">
      <c r="A27" s="24" t="s">
        <v>51</v>
      </c>
      <c r="B27" s="25"/>
      <c r="C27" s="26">
        <f aca="true" t="shared" si="1" ref="C27:Y27">SUM(C21:C26)</f>
        <v>-78628165</v>
      </c>
      <c r="D27" s="26">
        <f>SUM(D21:D26)</f>
        <v>0</v>
      </c>
      <c r="E27" s="27">
        <f t="shared" si="1"/>
        <v>-108166000</v>
      </c>
      <c r="F27" s="28">
        <f t="shared" si="1"/>
        <v>-109419903</v>
      </c>
      <c r="G27" s="28">
        <f t="shared" si="1"/>
        <v>-51300</v>
      </c>
      <c r="H27" s="28">
        <f t="shared" si="1"/>
        <v>-1470691</v>
      </c>
      <c r="I27" s="28">
        <f t="shared" si="1"/>
        <v>-5463297</v>
      </c>
      <c r="J27" s="28">
        <f t="shared" si="1"/>
        <v>-6985288</v>
      </c>
      <c r="K27" s="28">
        <f t="shared" si="1"/>
        <v>-1354948</v>
      </c>
      <c r="L27" s="28">
        <f t="shared" si="1"/>
        <v>-3560329</v>
      </c>
      <c r="M27" s="28">
        <f t="shared" si="1"/>
        <v>-2679791</v>
      </c>
      <c r="N27" s="28">
        <f t="shared" si="1"/>
        <v>-7595068</v>
      </c>
      <c r="O27" s="28">
        <f t="shared" si="1"/>
        <v>-3915560</v>
      </c>
      <c r="P27" s="28">
        <f t="shared" si="1"/>
        <v>-5185237</v>
      </c>
      <c r="Q27" s="28">
        <f t="shared" si="1"/>
        <v>-11277254</v>
      </c>
      <c r="R27" s="28">
        <f t="shared" si="1"/>
        <v>-20378051</v>
      </c>
      <c r="S27" s="28">
        <f t="shared" si="1"/>
        <v>-408071</v>
      </c>
      <c r="T27" s="28">
        <f t="shared" si="1"/>
        <v>-6016878</v>
      </c>
      <c r="U27" s="28">
        <f t="shared" si="1"/>
        <v>-16449330</v>
      </c>
      <c r="V27" s="28">
        <f t="shared" si="1"/>
        <v>-22874279</v>
      </c>
      <c r="W27" s="28">
        <f t="shared" si="1"/>
        <v>-57832686</v>
      </c>
      <c r="X27" s="28">
        <f t="shared" si="1"/>
        <v>-109419903</v>
      </c>
      <c r="Y27" s="28">
        <f t="shared" si="1"/>
        <v>51587217</v>
      </c>
      <c r="Z27" s="29">
        <f>+IF(X27&lt;&gt;0,+(Y27/X27)*100,0)</f>
        <v>-47.14610010209934</v>
      </c>
      <c r="AA27" s="30">
        <f>SUM(AA21:AA26)</f>
        <v>-109419903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22830</v>
      </c>
      <c r="D33" s="18"/>
      <c r="E33" s="19">
        <v>-22830</v>
      </c>
      <c r="F33" s="20">
        <v>-22830</v>
      </c>
      <c r="G33" s="20">
        <v>22830</v>
      </c>
      <c r="H33" s="36">
        <v>-22830</v>
      </c>
      <c r="I33" s="36"/>
      <c r="J33" s="36"/>
      <c r="K33" s="20"/>
      <c r="L33" s="20"/>
      <c r="M33" s="20"/>
      <c r="N33" s="20"/>
      <c r="O33" s="36"/>
      <c r="P33" s="36"/>
      <c r="Q33" s="36">
        <v>1500</v>
      </c>
      <c r="R33" s="20">
        <v>1500</v>
      </c>
      <c r="S33" s="20">
        <v>-1500</v>
      </c>
      <c r="T33" s="20"/>
      <c r="U33" s="20"/>
      <c r="V33" s="36">
        <v>-1500</v>
      </c>
      <c r="W33" s="36"/>
      <c r="X33" s="36">
        <v>-22830</v>
      </c>
      <c r="Y33" s="20">
        <v>22830</v>
      </c>
      <c r="Z33" s="21">
        <v>-100</v>
      </c>
      <c r="AA33" s="22">
        <v>-22830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22830</v>
      </c>
      <c r="D36" s="26">
        <f>SUM(D31:D35)</f>
        <v>0</v>
      </c>
      <c r="E36" s="27">
        <f t="shared" si="2"/>
        <v>-22830</v>
      </c>
      <c r="F36" s="28">
        <f t="shared" si="2"/>
        <v>-22830</v>
      </c>
      <c r="G36" s="28">
        <f t="shared" si="2"/>
        <v>22830</v>
      </c>
      <c r="H36" s="28">
        <f t="shared" si="2"/>
        <v>-22830</v>
      </c>
      <c r="I36" s="28">
        <f t="shared" si="2"/>
        <v>0</v>
      </c>
      <c r="J36" s="28">
        <f t="shared" si="2"/>
        <v>0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  <c r="O36" s="28">
        <f t="shared" si="2"/>
        <v>0</v>
      </c>
      <c r="P36" s="28">
        <f t="shared" si="2"/>
        <v>0</v>
      </c>
      <c r="Q36" s="28">
        <f t="shared" si="2"/>
        <v>1500</v>
      </c>
      <c r="R36" s="28">
        <f t="shared" si="2"/>
        <v>1500</v>
      </c>
      <c r="S36" s="28">
        <f t="shared" si="2"/>
        <v>-1500</v>
      </c>
      <c r="T36" s="28">
        <f t="shared" si="2"/>
        <v>0</v>
      </c>
      <c r="U36" s="28">
        <f t="shared" si="2"/>
        <v>0</v>
      </c>
      <c r="V36" s="28">
        <f t="shared" si="2"/>
        <v>-1500</v>
      </c>
      <c r="W36" s="28">
        <f t="shared" si="2"/>
        <v>0</v>
      </c>
      <c r="X36" s="28">
        <f t="shared" si="2"/>
        <v>-22830</v>
      </c>
      <c r="Y36" s="28">
        <f t="shared" si="2"/>
        <v>22830</v>
      </c>
      <c r="Z36" s="29">
        <f>+IF(X36&lt;&gt;0,+(Y36/X36)*100,0)</f>
        <v>-100</v>
      </c>
      <c r="AA36" s="30">
        <f>SUM(AA31:AA35)</f>
        <v>-22830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-268430864</v>
      </c>
      <c r="D38" s="32">
        <f>+D17+D27+D36</f>
        <v>0</v>
      </c>
      <c r="E38" s="33">
        <f t="shared" si="3"/>
        <v>-349617444</v>
      </c>
      <c r="F38" s="2">
        <f t="shared" si="3"/>
        <v>-48698071</v>
      </c>
      <c r="G38" s="2">
        <f t="shared" si="3"/>
        <v>-13571910</v>
      </c>
      <c r="H38" s="2">
        <f t="shared" si="3"/>
        <v>-14733114</v>
      </c>
      <c r="I38" s="2">
        <f t="shared" si="3"/>
        <v>-19166530</v>
      </c>
      <c r="J38" s="2">
        <f t="shared" si="3"/>
        <v>-47471554</v>
      </c>
      <c r="K38" s="2">
        <f t="shared" si="3"/>
        <v>-15526620</v>
      </c>
      <c r="L38" s="2">
        <f t="shared" si="3"/>
        <v>-17901368</v>
      </c>
      <c r="M38" s="2">
        <f t="shared" si="3"/>
        <v>-20508234</v>
      </c>
      <c r="N38" s="2">
        <f t="shared" si="3"/>
        <v>-53936222</v>
      </c>
      <c r="O38" s="2">
        <f t="shared" si="3"/>
        <v>-18498770</v>
      </c>
      <c r="P38" s="2">
        <f t="shared" si="3"/>
        <v>-22023843</v>
      </c>
      <c r="Q38" s="2">
        <f t="shared" si="3"/>
        <v>45511519</v>
      </c>
      <c r="R38" s="2">
        <f t="shared" si="3"/>
        <v>4988906</v>
      </c>
      <c r="S38" s="2">
        <f t="shared" si="3"/>
        <v>-8507868</v>
      </c>
      <c r="T38" s="2">
        <f t="shared" si="3"/>
        <v>-17863325</v>
      </c>
      <c r="U38" s="2">
        <f t="shared" si="3"/>
        <v>-35979832</v>
      </c>
      <c r="V38" s="2">
        <f t="shared" si="3"/>
        <v>-62351025</v>
      </c>
      <c r="W38" s="2">
        <f t="shared" si="3"/>
        <v>-158769895</v>
      </c>
      <c r="X38" s="2">
        <f t="shared" si="3"/>
        <v>-48698071</v>
      </c>
      <c r="Y38" s="2">
        <f t="shared" si="3"/>
        <v>-110071824</v>
      </c>
      <c r="Z38" s="34">
        <f>+IF(X38&lt;&gt;0,+(Y38/X38)*100,0)</f>
        <v>226.0291254657705</v>
      </c>
      <c r="AA38" s="35">
        <f>+AA17+AA27+AA36</f>
        <v>-48698071</v>
      </c>
    </row>
    <row r="39" spans="1:27" ht="12.75">
      <c r="A39" s="23" t="s">
        <v>59</v>
      </c>
      <c r="B39" s="17"/>
      <c r="C39" s="32">
        <v>206383392</v>
      </c>
      <c r="D39" s="32"/>
      <c r="E39" s="33"/>
      <c r="F39" s="2"/>
      <c r="G39" s="2">
        <v>179719043</v>
      </c>
      <c r="H39" s="2">
        <f>+G40+H60</f>
        <v>166147133</v>
      </c>
      <c r="I39" s="2">
        <f>+H40+I60</f>
        <v>151414019</v>
      </c>
      <c r="J39" s="2">
        <f>+G39</f>
        <v>179719043</v>
      </c>
      <c r="K39" s="2">
        <f>+I40+K60</f>
        <v>132247489</v>
      </c>
      <c r="L39" s="2">
        <f>+K40+L60</f>
        <v>116720869</v>
      </c>
      <c r="M39" s="2">
        <f>+L40+M60</f>
        <v>98819501</v>
      </c>
      <c r="N39" s="2">
        <f>+K39</f>
        <v>132247489</v>
      </c>
      <c r="O39" s="2">
        <f>+M40+O60</f>
        <v>78311267</v>
      </c>
      <c r="P39" s="2">
        <f>+O40+P60</f>
        <v>59812497</v>
      </c>
      <c r="Q39" s="2">
        <f>+P40+Q60</f>
        <v>37788654</v>
      </c>
      <c r="R39" s="2">
        <f>+O39</f>
        <v>78311267</v>
      </c>
      <c r="S39" s="2">
        <f>+Q40+S60</f>
        <v>83300173</v>
      </c>
      <c r="T39" s="2">
        <f>+S40+T60</f>
        <v>74792305</v>
      </c>
      <c r="U39" s="2">
        <f>+T40+U60</f>
        <v>56928980</v>
      </c>
      <c r="V39" s="2">
        <f>+S39</f>
        <v>83300173</v>
      </c>
      <c r="W39" s="2">
        <f>+G39</f>
        <v>179719043</v>
      </c>
      <c r="X39" s="2"/>
      <c r="Y39" s="2">
        <f>+W39-X39</f>
        <v>179719043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-62047472</v>
      </c>
      <c r="D40" s="43">
        <f aca="true" t="shared" si="4" ref="D40:AA40">+D38+D39</f>
        <v>0</v>
      </c>
      <c r="E40" s="44">
        <f t="shared" si="4"/>
        <v>-349617444</v>
      </c>
      <c r="F40" s="45">
        <f t="shared" si="4"/>
        <v>-48698071</v>
      </c>
      <c r="G40" s="45">
        <f t="shared" si="4"/>
        <v>166147133</v>
      </c>
      <c r="H40" s="45">
        <f t="shared" si="4"/>
        <v>151414019</v>
      </c>
      <c r="I40" s="45">
        <f t="shared" si="4"/>
        <v>132247489</v>
      </c>
      <c r="J40" s="45">
        <f>+I40</f>
        <v>132247489</v>
      </c>
      <c r="K40" s="45">
        <f t="shared" si="4"/>
        <v>116720869</v>
      </c>
      <c r="L40" s="45">
        <f t="shared" si="4"/>
        <v>98819501</v>
      </c>
      <c r="M40" s="45">
        <f t="shared" si="4"/>
        <v>78311267</v>
      </c>
      <c r="N40" s="45">
        <f>+M40</f>
        <v>78311267</v>
      </c>
      <c r="O40" s="45">
        <f t="shared" si="4"/>
        <v>59812497</v>
      </c>
      <c r="P40" s="45">
        <f t="shared" si="4"/>
        <v>37788654</v>
      </c>
      <c r="Q40" s="45">
        <f t="shared" si="4"/>
        <v>83300173</v>
      </c>
      <c r="R40" s="45">
        <f>+Q40</f>
        <v>83300173</v>
      </c>
      <c r="S40" s="45">
        <f t="shared" si="4"/>
        <v>74792305</v>
      </c>
      <c r="T40" s="45">
        <f t="shared" si="4"/>
        <v>56928980</v>
      </c>
      <c r="U40" s="45">
        <f t="shared" si="4"/>
        <v>20949148</v>
      </c>
      <c r="V40" s="45">
        <f>+U40</f>
        <v>20949148</v>
      </c>
      <c r="W40" s="45">
        <f>+V40</f>
        <v>20949148</v>
      </c>
      <c r="X40" s="45">
        <f t="shared" si="4"/>
        <v>-48698071</v>
      </c>
      <c r="Y40" s="45">
        <f t="shared" si="4"/>
        <v>69647219</v>
      </c>
      <c r="Z40" s="46">
        <f>+IF(X40&lt;&gt;0,+(Y40/X40)*100,0)</f>
        <v>-143.01843496018557</v>
      </c>
      <c r="AA40" s="47">
        <f t="shared" si="4"/>
        <v>-48698071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179719043</v>
      </c>
      <c r="J60">
        <v>179719043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113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2129</v>
      </c>
      <c r="D6" s="18"/>
      <c r="E6" s="19">
        <v>28170822</v>
      </c>
      <c r="F6" s="20">
        <v>24285368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24285368</v>
      </c>
      <c r="Y6" s="20">
        <v>-24285368</v>
      </c>
      <c r="Z6" s="21">
        <v>-100</v>
      </c>
      <c r="AA6" s="22">
        <v>24285368</v>
      </c>
    </row>
    <row r="7" spans="1:27" ht="12.75">
      <c r="A7" s="23" t="s">
        <v>34</v>
      </c>
      <c r="B7" s="17"/>
      <c r="C7" s="18"/>
      <c r="D7" s="18"/>
      <c r="E7" s="19">
        <v>2849757</v>
      </c>
      <c r="F7" s="20">
        <v>2849757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2849757</v>
      </c>
      <c r="Y7" s="20">
        <v>-2849757</v>
      </c>
      <c r="Z7" s="21">
        <v>-100</v>
      </c>
      <c r="AA7" s="22">
        <v>2849757</v>
      </c>
    </row>
    <row r="8" spans="1:27" ht="12.75">
      <c r="A8" s="23" t="s">
        <v>35</v>
      </c>
      <c r="B8" s="17"/>
      <c r="C8" s="18">
        <v>-2807</v>
      </c>
      <c r="D8" s="18"/>
      <c r="E8" s="19">
        <v>3863571</v>
      </c>
      <c r="F8" s="20">
        <v>2985641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2985641</v>
      </c>
      <c r="Y8" s="20">
        <v>-2985641</v>
      </c>
      <c r="Z8" s="21">
        <v>-100</v>
      </c>
      <c r="AA8" s="22">
        <v>2985641</v>
      </c>
    </row>
    <row r="9" spans="1:27" ht="12.75">
      <c r="A9" s="23" t="s">
        <v>36</v>
      </c>
      <c r="B9" s="17" t="s">
        <v>6</v>
      </c>
      <c r="C9" s="18">
        <v>-30000</v>
      </c>
      <c r="D9" s="18"/>
      <c r="E9" s="19">
        <v>143407000</v>
      </c>
      <c r="F9" s="20">
        <v>144323343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144323343</v>
      </c>
      <c r="Y9" s="20">
        <v>-144323343</v>
      </c>
      <c r="Z9" s="21">
        <v>-100</v>
      </c>
      <c r="AA9" s="22">
        <v>144323343</v>
      </c>
    </row>
    <row r="10" spans="1:27" ht="12.75">
      <c r="A10" s="23" t="s">
        <v>37</v>
      </c>
      <c r="B10" s="17" t="s">
        <v>6</v>
      </c>
      <c r="C10" s="18"/>
      <c r="D10" s="18"/>
      <c r="E10" s="19">
        <v>27149000</v>
      </c>
      <c r="F10" s="20">
        <v>33649000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33649000</v>
      </c>
      <c r="Y10" s="20">
        <v>-33649000</v>
      </c>
      <c r="Z10" s="21">
        <v>-100</v>
      </c>
      <c r="AA10" s="22">
        <v>33649000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-119390142</v>
      </c>
      <c r="D14" s="18"/>
      <c r="E14" s="19">
        <v>-144094129</v>
      </c>
      <c r="F14" s="20">
        <v>-152739631</v>
      </c>
      <c r="G14" s="20">
        <v>-7277075</v>
      </c>
      <c r="H14" s="20">
        <v>-9514775</v>
      </c>
      <c r="I14" s="20">
        <v>-10004302</v>
      </c>
      <c r="J14" s="20">
        <v>-26796152</v>
      </c>
      <c r="K14" s="20">
        <v>-10504834</v>
      </c>
      <c r="L14" s="20">
        <v>-10635143</v>
      </c>
      <c r="M14" s="20">
        <v>-11483501</v>
      </c>
      <c r="N14" s="20">
        <v>-32623478</v>
      </c>
      <c r="O14" s="20">
        <v>-8837827</v>
      </c>
      <c r="P14" s="20">
        <v>-8941416</v>
      </c>
      <c r="Q14" s="20">
        <v>-11836796</v>
      </c>
      <c r="R14" s="20">
        <v>-29616039</v>
      </c>
      <c r="S14" s="20">
        <v>-7786556</v>
      </c>
      <c r="T14" s="20">
        <v>-16799514</v>
      </c>
      <c r="U14" s="20">
        <v>-17083750</v>
      </c>
      <c r="V14" s="20">
        <v>-41669820</v>
      </c>
      <c r="W14" s="20">
        <v>-130705489</v>
      </c>
      <c r="X14" s="20">
        <v>-152739631</v>
      </c>
      <c r="Y14" s="20">
        <v>22034142</v>
      </c>
      <c r="Z14" s="21">
        <v>-14.43</v>
      </c>
      <c r="AA14" s="22">
        <v>-152739631</v>
      </c>
    </row>
    <row r="15" spans="1:27" ht="12.75">
      <c r="A15" s="23" t="s">
        <v>42</v>
      </c>
      <c r="B15" s="17"/>
      <c r="C15" s="18">
        <v>-106954</v>
      </c>
      <c r="D15" s="18"/>
      <c r="E15" s="19">
        <v>-424737</v>
      </c>
      <c r="F15" s="20">
        <v>-374737</v>
      </c>
      <c r="G15" s="20"/>
      <c r="H15" s="20">
        <v>-21501</v>
      </c>
      <c r="I15" s="20">
        <v>-28125</v>
      </c>
      <c r="J15" s="20">
        <v>-49626</v>
      </c>
      <c r="K15" s="20">
        <v>-7878</v>
      </c>
      <c r="L15" s="20">
        <v>-959</v>
      </c>
      <c r="M15" s="20">
        <v>-58384</v>
      </c>
      <c r="N15" s="20">
        <v>-67221</v>
      </c>
      <c r="O15" s="20">
        <v>-527</v>
      </c>
      <c r="P15" s="20">
        <v>-22545</v>
      </c>
      <c r="Q15" s="20">
        <v>-3</v>
      </c>
      <c r="R15" s="20">
        <v>-23075</v>
      </c>
      <c r="S15" s="20">
        <v>-139</v>
      </c>
      <c r="T15" s="20">
        <v>-188</v>
      </c>
      <c r="U15" s="20">
        <v>-15537</v>
      </c>
      <c r="V15" s="20">
        <v>-15864</v>
      </c>
      <c r="W15" s="20">
        <v>-155786</v>
      </c>
      <c r="X15" s="20">
        <v>-374737</v>
      </c>
      <c r="Y15" s="20">
        <v>218951</v>
      </c>
      <c r="Z15" s="21">
        <v>-58.43</v>
      </c>
      <c r="AA15" s="22">
        <v>-374737</v>
      </c>
    </row>
    <row r="16" spans="1:27" ht="12.75">
      <c r="A16" s="23" t="s">
        <v>43</v>
      </c>
      <c r="B16" s="17" t="s">
        <v>6</v>
      </c>
      <c r="C16" s="18">
        <v>-1771571</v>
      </c>
      <c r="D16" s="18"/>
      <c r="E16" s="19">
        <v>-1904662</v>
      </c>
      <c r="F16" s="20">
        <v>-1904662</v>
      </c>
      <c r="G16" s="20"/>
      <c r="H16" s="20"/>
      <c r="I16" s="20"/>
      <c r="J16" s="20"/>
      <c r="K16" s="20">
        <v>-645402</v>
      </c>
      <c r="L16" s="20"/>
      <c r="M16" s="20">
        <v>-165842</v>
      </c>
      <c r="N16" s="20">
        <v>-811244</v>
      </c>
      <c r="O16" s="20">
        <v>-159268</v>
      </c>
      <c r="P16" s="20">
        <v>-157212</v>
      </c>
      <c r="Q16" s="20">
        <v>-103623</v>
      </c>
      <c r="R16" s="20">
        <v>-420103</v>
      </c>
      <c r="S16" s="20">
        <v>-88520</v>
      </c>
      <c r="T16" s="20">
        <v>-84712</v>
      </c>
      <c r="U16" s="20">
        <v>-91481</v>
      </c>
      <c r="V16" s="20">
        <v>-264713</v>
      </c>
      <c r="W16" s="20">
        <v>-1496060</v>
      </c>
      <c r="X16" s="20">
        <v>-1904662</v>
      </c>
      <c r="Y16" s="20">
        <v>408602</v>
      </c>
      <c r="Z16" s="21">
        <v>-21.45</v>
      </c>
      <c r="AA16" s="22">
        <v>-1904662</v>
      </c>
    </row>
    <row r="17" spans="1:27" ht="12.75">
      <c r="A17" s="24" t="s">
        <v>44</v>
      </c>
      <c r="B17" s="25"/>
      <c r="C17" s="26">
        <f aca="true" t="shared" si="0" ref="C17:Y17">SUM(C6:C16)</f>
        <v>-121299345</v>
      </c>
      <c r="D17" s="26">
        <f>SUM(D6:D16)</f>
        <v>0</v>
      </c>
      <c r="E17" s="27">
        <f t="shared" si="0"/>
        <v>59016622</v>
      </c>
      <c r="F17" s="28">
        <f t="shared" si="0"/>
        <v>53074079</v>
      </c>
      <c r="G17" s="28">
        <f t="shared" si="0"/>
        <v>-7277075</v>
      </c>
      <c r="H17" s="28">
        <f t="shared" si="0"/>
        <v>-9536276</v>
      </c>
      <c r="I17" s="28">
        <f t="shared" si="0"/>
        <v>-10032427</v>
      </c>
      <c r="J17" s="28">
        <f t="shared" si="0"/>
        <v>-26845778</v>
      </c>
      <c r="K17" s="28">
        <f t="shared" si="0"/>
        <v>-11158114</v>
      </c>
      <c r="L17" s="28">
        <f t="shared" si="0"/>
        <v>-10636102</v>
      </c>
      <c r="M17" s="28">
        <f t="shared" si="0"/>
        <v>-11707727</v>
      </c>
      <c r="N17" s="28">
        <f t="shared" si="0"/>
        <v>-33501943</v>
      </c>
      <c r="O17" s="28">
        <f t="shared" si="0"/>
        <v>-8997622</v>
      </c>
      <c r="P17" s="28">
        <f t="shared" si="0"/>
        <v>-9121173</v>
      </c>
      <c r="Q17" s="28">
        <f t="shared" si="0"/>
        <v>-11940422</v>
      </c>
      <c r="R17" s="28">
        <f t="shared" si="0"/>
        <v>-30059217</v>
      </c>
      <c r="S17" s="28">
        <f t="shared" si="0"/>
        <v>-7875215</v>
      </c>
      <c r="T17" s="28">
        <f t="shared" si="0"/>
        <v>-16884414</v>
      </c>
      <c r="U17" s="28">
        <f t="shared" si="0"/>
        <v>-17190768</v>
      </c>
      <c r="V17" s="28">
        <f t="shared" si="0"/>
        <v>-41950397</v>
      </c>
      <c r="W17" s="28">
        <f t="shared" si="0"/>
        <v>-132357335</v>
      </c>
      <c r="X17" s="28">
        <f t="shared" si="0"/>
        <v>53074079</v>
      </c>
      <c r="Y17" s="28">
        <f t="shared" si="0"/>
        <v>-185431414</v>
      </c>
      <c r="Z17" s="29">
        <f>+IF(X17&lt;&gt;0,+(Y17/X17)*100,0)</f>
        <v>-349.38225494219125</v>
      </c>
      <c r="AA17" s="30">
        <f>SUM(AA6:AA16)</f>
        <v>53074079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>
        <v>345000</v>
      </c>
      <c r="F21" s="20">
        <v>4803835</v>
      </c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>
        <v>4803835</v>
      </c>
      <c r="Y21" s="36">
        <v>-4803835</v>
      </c>
      <c r="Z21" s="37">
        <v>-100</v>
      </c>
      <c r="AA21" s="38">
        <v>4803835</v>
      </c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>
        <v>-68644000</v>
      </c>
      <c r="F26" s="20">
        <v>-88799946</v>
      </c>
      <c r="G26" s="20"/>
      <c r="H26" s="20"/>
      <c r="I26" s="20"/>
      <c r="J26" s="20"/>
      <c r="K26" s="20"/>
      <c r="L26" s="20">
        <v>-133845</v>
      </c>
      <c r="M26" s="20"/>
      <c r="N26" s="20">
        <v>-133845</v>
      </c>
      <c r="O26" s="20"/>
      <c r="P26" s="20"/>
      <c r="Q26" s="20"/>
      <c r="R26" s="20"/>
      <c r="S26" s="20"/>
      <c r="T26" s="20"/>
      <c r="U26" s="20"/>
      <c r="V26" s="20"/>
      <c r="W26" s="20">
        <v>-133845</v>
      </c>
      <c r="X26" s="20">
        <v>-88799946</v>
      </c>
      <c r="Y26" s="20">
        <v>88666101</v>
      </c>
      <c r="Z26" s="21">
        <v>-99.85</v>
      </c>
      <c r="AA26" s="22">
        <v>-88799946</v>
      </c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-68299000</v>
      </c>
      <c r="F27" s="28">
        <f t="shared" si="1"/>
        <v>-83996111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-133845</v>
      </c>
      <c r="M27" s="28">
        <f t="shared" si="1"/>
        <v>0</v>
      </c>
      <c r="N27" s="28">
        <f t="shared" si="1"/>
        <v>-133845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-133845</v>
      </c>
      <c r="X27" s="28">
        <f t="shared" si="1"/>
        <v>-83996111</v>
      </c>
      <c r="Y27" s="28">
        <f t="shared" si="1"/>
        <v>83862266</v>
      </c>
      <c r="Z27" s="29">
        <f>+IF(X27&lt;&gt;0,+(Y27/X27)*100,0)</f>
        <v>-99.84065333691461</v>
      </c>
      <c r="AA27" s="30">
        <f>SUM(AA21:AA26)</f>
        <v>-83996111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5312</v>
      </c>
      <c r="D33" s="18"/>
      <c r="E33" s="19">
        <v>7420</v>
      </c>
      <c r="F33" s="20">
        <v>5848</v>
      </c>
      <c r="G33" s="20">
        <v>500</v>
      </c>
      <c r="H33" s="36">
        <v>-1000</v>
      </c>
      <c r="I33" s="36">
        <v>-170</v>
      </c>
      <c r="J33" s="36">
        <v>-670</v>
      </c>
      <c r="K33" s="20">
        <v>670</v>
      </c>
      <c r="L33" s="20"/>
      <c r="M33" s="20"/>
      <c r="N33" s="20">
        <v>670</v>
      </c>
      <c r="O33" s="36"/>
      <c r="P33" s="36"/>
      <c r="Q33" s="36"/>
      <c r="R33" s="20"/>
      <c r="S33" s="20"/>
      <c r="T33" s="20">
        <v>3140</v>
      </c>
      <c r="U33" s="20">
        <v>-3140</v>
      </c>
      <c r="V33" s="36"/>
      <c r="W33" s="36"/>
      <c r="X33" s="36">
        <v>33420</v>
      </c>
      <c r="Y33" s="20">
        <v>-33420</v>
      </c>
      <c r="Z33" s="21">
        <v>-100</v>
      </c>
      <c r="AA33" s="22">
        <v>5848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741064</v>
      </c>
      <c r="D35" s="18"/>
      <c r="E35" s="19"/>
      <c r="F35" s="20"/>
      <c r="G35" s="20"/>
      <c r="H35" s="20">
        <v>101158</v>
      </c>
      <c r="I35" s="20"/>
      <c r="J35" s="20">
        <v>101158</v>
      </c>
      <c r="K35" s="20">
        <v>32875</v>
      </c>
      <c r="L35" s="20"/>
      <c r="M35" s="20">
        <v>68283</v>
      </c>
      <c r="N35" s="20">
        <v>101158</v>
      </c>
      <c r="O35" s="20">
        <v>33408</v>
      </c>
      <c r="P35" s="20">
        <v>136565</v>
      </c>
      <c r="Q35" s="20"/>
      <c r="R35" s="20">
        <v>169973</v>
      </c>
      <c r="S35" s="20"/>
      <c r="T35" s="20"/>
      <c r="U35" s="20">
        <v>103690</v>
      </c>
      <c r="V35" s="20">
        <v>103690</v>
      </c>
      <c r="W35" s="20">
        <v>475979</v>
      </c>
      <c r="X35" s="20"/>
      <c r="Y35" s="20">
        <v>475979</v>
      </c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746376</v>
      </c>
      <c r="D36" s="26">
        <f>SUM(D31:D35)</f>
        <v>0</v>
      </c>
      <c r="E36" s="27">
        <f t="shared" si="2"/>
        <v>7420</v>
      </c>
      <c r="F36" s="28">
        <f t="shared" si="2"/>
        <v>5848</v>
      </c>
      <c r="G36" s="28">
        <f t="shared" si="2"/>
        <v>500</v>
      </c>
      <c r="H36" s="28">
        <f t="shared" si="2"/>
        <v>100158</v>
      </c>
      <c r="I36" s="28">
        <f t="shared" si="2"/>
        <v>-170</v>
      </c>
      <c r="J36" s="28">
        <f t="shared" si="2"/>
        <v>100488</v>
      </c>
      <c r="K36" s="28">
        <f t="shared" si="2"/>
        <v>33545</v>
      </c>
      <c r="L36" s="28">
        <f t="shared" si="2"/>
        <v>0</v>
      </c>
      <c r="M36" s="28">
        <f t="shared" si="2"/>
        <v>68283</v>
      </c>
      <c r="N36" s="28">
        <f t="shared" si="2"/>
        <v>101828</v>
      </c>
      <c r="O36" s="28">
        <f t="shared" si="2"/>
        <v>33408</v>
      </c>
      <c r="P36" s="28">
        <f t="shared" si="2"/>
        <v>136565</v>
      </c>
      <c r="Q36" s="28">
        <f t="shared" si="2"/>
        <v>0</v>
      </c>
      <c r="R36" s="28">
        <f t="shared" si="2"/>
        <v>169973</v>
      </c>
      <c r="S36" s="28">
        <f t="shared" si="2"/>
        <v>0</v>
      </c>
      <c r="T36" s="28">
        <f t="shared" si="2"/>
        <v>3140</v>
      </c>
      <c r="U36" s="28">
        <f t="shared" si="2"/>
        <v>100550</v>
      </c>
      <c r="V36" s="28">
        <f t="shared" si="2"/>
        <v>103690</v>
      </c>
      <c r="W36" s="28">
        <f t="shared" si="2"/>
        <v>475979</v>
      </c>
      <c r="X36" s="28">
        <f t="shared" si="2"/>
        <v>33420</v>
      </c>
      <c r="Y36" s="28">
        <f t="shared" si="2"/>
        <v>442559</v>
      </c>
      <c r="Z36" s="29">
        <f>+IF(X36&lt;&gt;0,+(Y36/X36)*100,0)</f>
        <v>1324.2339916217834</v>
      </c>
      <c r="AA36" s="30">
        <f>SUM(AA31:AA35)</f>
        <v>5848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-120552969</v>
      </c>
      <c r="D38" s="32">
        <f>+D17+D27+D36</f>
        <v>0</v>
      </c>
      <c r="E38" s="33">
        <f t="shared" si="3"/>
        <v>-9274958</v>
      </c>
      <c r="F38" s="2">
        <f t="shared" si="3"/>
        <v>-30916184</v>
      </c>
      <c r="G38" s="2">
        <f t="shared" si="3"/>
        <v>-7276575</v>
      </c>
      <c r="H38" s="2">
        <f t="shared" si="3"/>
        <v>-9436118</v>
      </c>
      <c r="I38" s="2">
        <f t="shared" si="3"/>
        <v>-10032597</v>
      </c>
      <c r="J38" s="2">
        <f t="shared" si="3"/>
        <v>-26745290</v>
      </c>
      <c r="K38" s="2">
        <f t="shared" si="3"/>
        <v>-11124569</v>
      </c>
      <c r="L38" s="2">
        <f t="shared" si="3"/>
        <v>-10769947</v>
      </c>
      <c r="M38" s="2">
        <f t="shared" si="3"/>
        <v>-11639444</v>
      </c>
      <c r="N38" s="2">
        <f t="shared" si="3"/>
        <v>-33533960</v>
      </c>
      <c r="O38" s="2">
        <f t="shared" si="3"/>
        <v>-8964214</v>
      </c>
      <c r="P38" s="2">
        <f t="shared" si="3"/>
        <v>-8984608</v>
      </c>
      <c r="Q38" s="2">
        <f t="shared" si="3"/>
        <v>-11940422</v>
      </c>
      <c r="R38" s="2">
        <f t="shared" si="3"/>
        <v>-29889244</v>
      </c>
      <c r="S38" s="2">
        <f t="shared" si="3"/>
        <v>-7875215</v>
      </c>
      <c r="T38" s="2">
        <f t="shared" si="3"/>
        <v>-16881274</v>
      </c>
      <c r="U38" s="2">
        <f t="shared" si="3"/>
        <v>-17090218</v>
      </c>
      <c r="V38" s="2">
        <f t="shared" si="3"/>
        <v>-41846707</v>
      </c>
      <c r="W38" s="2">
        <f t="shared" si="3"/>
        <v>-132015201</v>
      </c>
      <c r="X38" s="2">
        <f t="shared" si="3"/>
        <v>-30888612</v>
      </c>
      <c r="Y38" s="2">
        <f t="shared" si="3"/>
        <v>-101126589</v>
      </c>
      <c r="Z38" s="34">
        <f>+IF(X38&lt;&gt;0,+(Y38/X38)*100,0)</f>
        <v>327.3911725136759</v>
      </c>
      <c r="AA38" s="35">
        <f>+AA17+AA27+AA36</f>
        <v>-30916184</v>
      </c>
    </row>
    <row r="39" spans="1:27" ht="12.75">
      <c r="A39" s="23" t="s">
        <v>59</v>
      </c>
      <c r="B39" s="17"/>
      <c r="C39" s="32"/>
      <c r="D39" s="32"/>
      <c r="E39" s="33"/>
      <c r="F39" s="2">
        <v>121685388</v>
      </c>
      <c r="G39" s="2"/>
      <c r="H39" s="2">
        <f>+G40+H60</f>
        <v>-7276575</v>
      </c>
      <c r="I39" s="2">
        <f>+H40+I60</f>
        <v>-16712693</v>
      </c>
      <c r="J39" s="2">
        <f>+G39</f>
        <v>0</v>
      </c>
      <c r="K39" s="2">
        <f>+I40+K60</f>
        <v>-26745290</v>
      </c>
      <c r="L39" s="2">
        <f>+K40+L60</f>
        <v>-37869859</v>
      </c>
      <c r="M39" s="2">
        <f>+L40+M60</f>
        <v>-48639806</v>
      </c>
      <c r="N39" s="2">
        <f>+K39</f>
        <v>-26745290</v>
      </c>
      <c r="O39" s="2">
        <f>+M40+O60</f>
        <v>-60279250</v>
      </c>
      <c r="P39" s="2">
        <f>+O40+P60</f>
        <v>-69243464</v>
      </c>
      <c r="Q39" s="2">
        <f>+P40+Q60</f>
        <v>-78228072</v>
      </c>
      <c r="R39" s="2">
        <f>+O39</f>
        <v>-60279250</v>
      </c>
      <c r="S39" s="2">
        <f>+Q40+S60</f>
        <v>-90168494</v>
      </c>
      <c r="T39" s="2">
        <f>+S40+T60</f>
        <v>-98043709</v>
      </c>
      <c r="U39" s="2">
        <f>+T40+U60</f>
        <v>-114924983</v>
      </c>
      <c r="V39" s="2">
        <f>+S39</f>
        <v>-90168494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>
        <v>121685388</v>
      </c>
    </row>
    <row r="40" spans="1:27" ht="12.75">
      <c r="A40" s="41" t="s">
        <v>61</v>
      </c>
      <c r="B40" s="42" t="s">
        <v>60</v>
      </c>
      <c r="C40" s="43">
        <f>+C38+C39</f>
        <v>-120552969</v>
      </c>
      <c r="D40" s="43">
        <f aca="true" t="shared" si="4" ref="D40:AA40">+D38+D39</f>
        <v>0</v>
      </c>
      <c r="E40" s="44">
        <f t="shared" si="4"/>
        <v>-9274958</v>
      </c>
      <c r="F40" s="45">
        <f t="shared" si="4"/>
        <v>90769204</v>
      </c>
      <c r="G40" s="45">
        <f t="shared" si="4"/>
        <v>-7276575</v>
      </c>
      <c r="H40" s="45">
        <f t="shared" si="4"/>
        <v>-16712693</v>
      </c>
      <c r="I40" s="45">
        <f t="shared" si="4"/>
        <v>-26745290</v>
      </c>
      <c r="J40" s="45">
        <f>+I40</f>
        <v>-26745290</v>
      </c>
      <c r="K40" s="45">
        <f t="shared" si="4"/>
        <v>-37869859</v>
      </c>
      <c r="L40" s="45">
        <f t="shared" si="4"/>
        <v>-48639806</v>
      </c>
      <c r="M40" s="45">
        <f t="shared" si="4"/>
        <v>-60279250</v>
      </c>
      <c r="N40" s="45">
        <f>+M40</f>
        <v>-60279250</v>
      </c>
      <c r="O40" s="45">
        <f t="shared" si="4"/>
        <v>-69243464</v>
      </c>
      <c r="P40" s="45">
        <f t="shared" si="4"/>
        <v>-78228072</v>
      </c>
      <c r="Q40" s="45">
        <f t="shared" si="4"/>
        <v>-90168494</v>
      </c>
      <c r="R40" s="45">
        <f>+Q40</f>
        <v>-90168494</v>
      </c>
      <c r="S40" s="45">
        <f t="shared" si="4"/>
        <v>-98043709</v>
      </c>
      <c r="T40" s="45">
        <f t="shared" si="4"/>
        <v>-114924983</v>
      </c>
      <c r="U40" s="45">
        <f t="shared" si="4"/>
        <v>-132015201</v>
      </c>
      <c r="V40" s="45">
        <f>+U40</f>
        <v>-132015201</v>
      </c>
      <c r="W40" s="45">
        <f>+V40</f>
        <v>-132015201</v>
      </c>
      <c r="X40" s="45">
        <f t="shared" si="4"/>
        <v>-30888612</v>
      </c>
      <c r="Y40" s="45">
        <f t="shared" si="4"/>
        <v>-101126589</v>
      </c>
      <c r="Z40" s="46">
        <f>+IF(X40&lt;&gt;0,+(Y40/X40)*100,0)</f>
        <v>327.3911725136759</v>
      </c>
      <c r="AA40" s="47">
        <f t="shared" si="4"/>
        <v>90769204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114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-422956930</v>
      </c>
      <c r="D14" s="18"/>
      <c r="E14" s="19">
        <v>-402568976</v>
      </c>
      <c r="F14" s="20">
        <v>-467365928</v>
      </c>
      <c r="G14" s="20">
        <v>-33010547</v>
      </c>
      <c r="H14" s="20">
        <v>-26276958</v>
      </c>
      <c r="I14" s="20">
        <v>-33883743</v>
      </c>
      <c r="J14" s="20">
        <v>-93171248</v>
      </c>
      <c r="K14" s="20">
        <v>-32764547</v>
      </c>
      <c r="L14" s="20">
        <v>-28080613</v>
      </c>
      <c r="M14" s="20">
        <v>-40016991</v>
      </c>
      <c r="N14" s="20">
        <v>-100862151</v>
      </c>
      <c r="O14" s="20">
        <v>-23988740</v>
      </c>
      <c r="P14" s="20">
        <v>-37211821</v>
      </c>
      <c r="Q14" s="20">
        <v>-21817428</v>
      </c>
      <c r="R14" s="20">
        <v>-83017989</v>
      </c>
      <c r="S14" s="20">
        <v>-39541073</v>
      </c>
      <c r="T14" s="20">
        <v>-36113228</v>
      </c>
      <c r="U14" s="20">
        <v>-48193878</v>
      </c>
      <c r="V14" s="20">
        <v>-123848179</v>
      </c>
      <c r="W14" s="20">
        <v>-400899567</v>
      </c>
      <c r="X14" s="20">
        <v>-467365928</v>
      </c>
      <c r="Y14" s="20">
        <v>66466361</v>
      </c>
      <c r="Z14" s="21">
        <v>-14.22</v>
      </c>
      <c r="AA14" s="22">
        <v>-467365928</v>
      </c>
    </row>
    <row r="15" spans="1:27" ht="12.75">
      <c r="A15" s="23" t="s">
        <v>42</v>
      </c>
      <c r="B15" s="17"/>
      <c r="C15" s="18">
        <v>-3752248</v>
      </c>
      <c r="D15" s="18"/>
      <c r="E15" s="19">
        <v>-3522082</v>
      </c>
      <c r="F15" s="20">
        <v>-4180348</v>
      </c>
      <c r="G15" s="20"/>
      <c r="H15" s="20"/>
      <c r="I15" s="20"/>
      <c r="J15" s="20"/>
      <c r="K15" s="20"/>
      <c r="L15" s="20">
        <v>-1903845</v>
      </c>
      <c r="M15" s="20"/>
      <c r="N15" s="20">
        <v>-1903845</v>
      </c>
      <c r="O15" s="20">
        <v>-467812</v>
      </c>
      <c r="P15" s="20"/>
      <c r="Q15" s="20"/>
      <c r="R15" s="20">
        <v>-467812</v>
      </c>
      <c r="S15" s="20"/>
      <c r="T15" s="20">
        <v>-2351</v>
      </c>
      <c r="U15" s="20">
        <v>-356090</v>
      </c>
      <c r="V15" s="20">
        <v>-358441</v>
      </c>
      <c r="W15" s="20">
        <v>-2730098</v>
      </c>
      <c r="X15" s="20">
        <v>-4180348</v>
      </c>
      <c r="Y15" s="20">
        <v>1450250</v>
      </c>
      <c r="Z15" s="21">
        <v>-34.69</v>
      </c>
      <c r="AA15" s="22">
        <v>-4180348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>
        <v>-5000000</v>
      </c>
      <c r="P16" s="20">
        <v>-6000000</v>
      </c>
      <c r="Q16" s="20"/>
      <c r="R16" s="20">
        <v>-11000000</v>
      </c>
      <c r="S16" s="20"/>
      <c r="T16" s="20">
        <v>-3000000</v>
      </c>
      <c r="U16" s="20"/>
      <c r="V16" s="20">
        <v>-3000000</v>
      </c>
      <c r="W16" s="20">
        <v>-14000000</v>
      </c>
      <c r="X16" s="20"/>
      <c r="Y16" s="20">
        <v>-14000000</v>
      </c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-426709178</v>
      </c>
      <c r="D17" s="26">
        <f>SUM(D6:D16)</f>
        <v>0</v>
      </c>
      <c r="E17" s="27">
        <f t="shared" si="0"/>
        <v>-406091058</v>
      </c>
      <c r="F17" s="28">
        <f t="shared" si="0"/>
        <v>-471546276</v>
      </c>
      <c r="G17" s="28">
        <f t="shared" si="0"/>
        <v>-33010547</v>
      </c>
      <c r="H17" s="28">
        <f t="shared" si="0"/>
        <v>-26276958</v>
      </c>
      <c r="I17" s="28">
        <f t="shared" si="0"/>
        <v>-33883743</v>
      </c>
      <c r="J17" s="28">
        <f t="shared" si="0"/>
        <v>-93171248</v>
      </c>
      <c r="K17" s="28">
        <f t="shared" si="0"/>
        <v>-32764547</v>
      </c>
      <c r="L17" s="28">
        <f t="shared" si="0"/>
        <v>-29984458</v>
      </c>
      <c r="M17" s="28">
        <f t="shared" si="0"/>
        <v>-40016991</v>
      </c>
      <c r="N17" s="28">
        <f t="shared" si="0"/>
        <v>-102765996</v>
      </c>
      <c r="O17" s="28">
        <f t="shared" si="0"/>
        <v>-29456552</v>
      </c>
      <c r="P17" s="28">
        <f t="shared" si="0"/>
        <v>-43211821</v>
      </c>
      <c r="Q17" s="28">
        <f t="shared" si="0"/>
        <v>-21817428</v>
      </c>
      <c r="R17" s="28">
        <f t="shared" si="0"/>
        <v>-94485801</v>
      </c>
      <c r="S17" s="28">
        <f t="shared" si="0"/>
        <v>-39541073</v>
      </c>
      <c r="T17" s="28">
        <f t="shared" si="0"/>
        <v>-39115579</v>
      </c>
      <c r="U17" s="28">
        <f t="shared" si="0"/>
        <v>-48549968</v>
      </c>
      <c r="V17" s="28">
        <f t="shared" si="0"/>
        <v>-127206620</v>
      </c>
      <c r="W17" s="28">
        <f t="shared" si="0"/>
        <v>-417629665</v>
      </c>
      <c r="X17" s="28">
        <f t="shared" si="0"/>
        <v>-471546276</v>
      </c>
      <c r="Y17" s="28">
        <f t="shared" si="0"/>
        <v>53916611</v>
      </c>
      <c r="Z17" s="29">
        <f>+IF(X17&lt;&gt;0,+(Y17/X17)*100,0)</f>
        <v>-11.434002078727051</v>
      </c>
      <c r="AA17" s="30">
        <f>SUM(AA6:AA16)</f>
        <v>-471546276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1603795</v>
      </c>
      <c r="D33" s="18"/>
      <c r="E33" s="19">
        <v>-27578</v>
      </c>
      <c r="F33" s="20"/>
      <c r="G33" s="20">
        <v>1641250</v>
      </c>
      <c r="H33" s="36">
        <v>-1772776</v>
      </c>
      <c r="I33" s="36">
        <v>4258</v>
      </c>
      <c r="J33" s="36">
        <v>-127268</v>
      </c>
      <c r="K33" s="20">
        <v>-12938</v>
      </c>
      <c r="L33" s="20">
        <v>5275</v>
      </c>
      <c r="M33" s="20">
        <v>-5989</v>
      </c>
      <c r="N33" s="20">
        <v>-13652</v>
      </c>
      <c r="O33" s="36">
        <v>1898</v>
      </c>
      <c r="P33" s="36">
        <v>5556</v>
      </c>
      <c r="Q33" s="36">
        <v>-7459</v>
      </c>
      <c r="R33" s="20">
        <v>-5</v>
      </c>
      <c r="S33" s="20">
        <v>-2964</v>
      </c>
      <c r="T33" s="20"/>
      <c r="U33" s="20">
        <v>3377</v>
      </c>
      <c r="V33" s="36">
        <v>413</v>
      </c>
      <c r="W33" s="36">
        <v>-140512</v>
      </c>
      <c r="X33" s="36">
        <v>-27578</v>
      </c>
      <c r="Y33" s="20">
        <v>-112934</v>
      </c>
      <c r="Z33" s="21">
        <v>409.51</v>
      </c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>
        <v>3608495</v>
      </c>
      <c r="F35" s="20">
        <v>-3608495</v>
      </c>
      <c r="G35" s="20"/>
      <c r="H35" s="20">
        <v>250940</v>
      </c>
      <c r="I35" s="20">
        <v>135501</v>
      </c>
      <c r="J35" s="20">
        <v>386441</v>
      </c>
      <c r="K35" s="20"/>
      <c r="L35" s="20">
        <v>246591</v>
      </c>
      <c r="M35" s="20">
        <v>112320</v>
      </c>
      <c r="N35" s="20">
        <v>358911</v>
      </c>
      <c r="O35" s="20">
        <v>98641</v>
      </c>
      <c r="P35" s="20">
        <v>121308</v>
      </c>
      <c r="Q35" s="20"/>
      <c r="R35" s="20">
        <v>219949</v>
      </c>
      <c r="S35" s="20"/>
      <c r="T35" s="20">
        <v>47353</v>
      </c>
      <c r="U35" s="20">
        <v>68584</v>
      </c>
      <c r="V35" s="20">
        <v>115937</v>
      </c>
      <c r="W35" s="20">
        <v>1081238</v>
      </c>
      <c r="X35" s="20">
        <v>-3608495</v>
      </c>
      <c r="Y35" s="20">
        <v>4689733</v>
      </c>
      <c r="Z35" s="21">
        <v>-129.96</v>
      </c>
      <c r="AA35" s="22">
        <v>-3608495</v>
      </c>
    </row>
    <row r="36" spans="1:27" ht="12.75">
      <c r="A36" s="24" t="s">
        <v>57</v>
      </c>
      <c r="B36" s="25"/>
      <c r="C36" s="26">
        <f aca="true" t="shared" si="2" ref="C36:Y36">SUM(C31:C35)</f>
        <v>1603795</v>
      </c>
      <c r="D36" s="26">
        <f>SUM(D31:D35)</f>
        <v>0</v>
      </c>
      <c r="E36" s="27">
        <f t="shared" si="2"/>
        <v>3580917</v>
      </c>
      <c r="F36" s="28">
        <f t="shared" si="2"/>
        <v>-3608495</v>
      </c>
      <c r="G36" s="28">
        <f t="shared" si="2"/>
        <v>1641250</v>
      </c>
      <c r="H36" s="28">
        <f t="shared" si="2"/>
        <v>-1521836</v>
      </c>
      <c r="I36" s="28">
        <f t="shared" si="2"/>
        <v>139759</v>
      </c>
      <c r="J36" s="28">
        <f t="shared" si="2"/>
        <v>259173</v>
      </c>
      <c r="K36" s="28">
        <f t="shared" si="2"/>
        <v>-12938</v>
      </c>
      <c r="L36" s="28">
        <f t="shared" si="2"/>
        <v>251866</v>
      </c>
      <c r="M36" s="28">
        <f t="shared" si="2"/>
        <v>106331</v>
      </c>
      <c r="N36" s="28">
        <f t="shared" si="2"/>
        <v>345259</v>
      </c>
      <c r="O36" s="28">
        <f t="shared" si="2"/>
        <v>100539</v>
      </c>
      <c r="P36" s="28">
        <f t="shared" si="2"/>
        <v>126864</v>
      </c>
      <c r="Q36" s="28">
        <f t="shared" si="2"/>
        <v>-7459</v>
      </c>
      <c r="R36" s="28">
        <f t="shared" si="2"/>
        <v>219944</v>
      </c>
      <c r="S36" s="28">
        <f t="shared" si="2"/>
        <v>-2964</v>
      </c>
      <c r="T36" s="28">
        <f t="shared" si="2"/>
        <v>47353</v>
      </c>
      <c r="U36" s="28">
        <f t="shared" si="2"/>
        <v>71961</v>
      </c>
      <c r="V36" s="28">
        <f t="shared" si="2"/>
        <v>116350</v>
      </c>
      <c r="W36" s="28">
        <f t="shared" si="2"/>
        <v>940726</v>
      </c>
      <c r="X36" s="28">
        <f t="shared" si="2"/>
        <v>-3636073</v>
      </c>
      <c r="Y36" s="28">
        <f t="shared" si="2"/>
        <v>4576799</v>
      </c>
      <c r="Z36" s="29">
        <f>+IF(X36&lt;&gt;0,+(Y36/X36)*100,0)</f>
        <v>-125.87203282222332</v>
      </c>
      <c r="AA36" s="30">
        <f>SUM(AA31:AA35)</f>
        <v>-3608495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-425105383</v>
      </c>
      <c r="D38" s="32">
        <f>+D17+D27+D36</f>
        <v>0</v>
      </c>
      <c r="E38" s="33">
        <f t="shared" si="3"/>
        <v>-402510141</v>
      </c>
      <c r="F38" s="2">
        <f t="shared" si="3"/>
        <v>-475154771</v>
      </c>
      <c r="G38" s="2">
        <f t="shared" si="3"/>
        <v>-31369297</v>
      </c>
      <c r="H38" s="2">
        <f t="shared" si="3"/>
        <v>-27798794</v>
      </c>
      <c r="I38" s="2">
        <f t="shared" si="3"/>
        <v>-33743984</v>
      </c>
      <c r="J38" s="2">
        <f t="shared" si="3"/>
        <v>-92912075</v>
      </c>
      <c r="K38" s="2">
        <f t="shared" si="3"/>
        <v>-32777485</v>
      </c>
      <c r="L38" s="2">
        <f t="shared" si="3"/>
        <v>-29732592</v>
      </c>
      <c r="M38" s="2">
        <f t="shared" si="3"/>
        <v>-39910660</v>
      </c>
      <c r="N38" s="2">
        <f t="shared" si="3"/>
        <v>-102420737</v>
      </c>
      <c r="O38" s="2">
        <f t="shared" si="3"/>
        <v>-29356013</v>
      </c>
      <c r="P38" s="2">
        <f t="shared" si="3"/>
        <v>-43084957</v>
      </c>
      <c r="Q38" s="2">
        <f t="shared" si="3"/>
        <v>-21824887</v>
      </c>
      <c r="R38" s="2">
        <f t="shared" si="3"/>
        <v>-94265857</v>
      </c>
      <c r="S38" s="2">
        <f t="shared" si="3"/>
        <v>-39544037</v>
      </c>
      <c r="T38" s="2">
        <f t="shared" si="3"/>
        <v>-39068226</v>
      </c>
      <c r="U38" s="2">
        <f t="shared" si="3"/>
        <v>-48478007</v>
      </c>
      <c r="V38" s="2">
        <f t="shared" si="3"/>
        <v>-127090270</v>
      </c>
      <c r="W38" s="2">
        <f t="shared" si="3"/>
        <v>-416688939</v>
      </c>
      <c r="X38" s="2">
        <f t="shared" si="3"/>
        <v>-475182349</v>
      </c>
      <c r="Y38" s="2">
        <f t="shared" si="3"/>
        <v>58493410</v>
      </c>
      <c r="Z38" s="34">
        <f>+IF(X38&lt;&gt;0,+(Y38/X38)*100,0)</f>
        <v>-12.309676511153405</v>
      </c>
      <c r="AA38" s="35">
        <f>+AA17+AA27+AA36</f>
        <v>-475154771</v>
      </c>
    </row>
    <row r="39" spans="1:27" ht="12.75">
      <c r="A39" s="23" t="s">
        <v>59</v>
      </c>
      <c r="B39" s="17"/>
      <c r="C39" s="32">
        <v>99878478</v>
      </c>
      <c r="D39" s="32"/>
      <c r="E39" s="33">
        <v>96951775</v>
      </c>
      <c r="F39" s="2">
        <v>47430526</v>
      </c>
      <c r="G39" s="2">
        <v>44362815</v>
      </c>
      <c r="H39" s="2">
        <f>+G40+H60</f>
        <v>12993518</v>
      </c>
      <c r="I39" s="2">
        <f>+H40+I60</f>
        <v>-14805276</v>
      </c>
      <c r="J39" s="2">
        <f>+G39</f>
        <v>44362815</v>
      </c>
      <c r="K39" s="2">
        <f>+I40+K60</f>
        <v>-48549260</v>
      </c>
      <c r="L39" s="2">
        <f>+K40+L60</f>
        <v>-81326745</v>
      </c>
      <c r="M39" s="2">
        <f>+L40+M60</f>
        <v>-111059337</v>
      </c>
      <c r="N39" s="2">
        <f>+K39</f>
        <v>-48549260</v>
      </c>
      <c r="O39" s="2">
        <f>+M40+O60</f>
        <v>-136969997</v>
      </c>
      <c r="P39" s="2">
        <f>+O40+P60</f>
        <v>-166326010</v>
      </c>
      <c r="Q39" s="2">
        <f>+P40+Q60</f>
        <v>-209410967</v>
      </c>
      <c r="R39" s="2">
        <f>+O39</f>
        <v>-136969997</v>
      </c>
      <c r="S39" s="2">
        <f>+Q40+S60</f>
        <v>-231235854</v>
      </c>
      <c r="T39" s="2">
        <f>+S40+T60</f>
        <v>-270779891</v>
      </c>
      <c r="U39" s="2">
        <f>+T40+U60</f>
        <v>-309848117</v>
      </c>
      <c r="V39" s="2">
        <f>+S39</f>
        <v>-231235854</v>
      </c>
      <c r="W39" s="2">
        <f>+G39</f>
        <v>44362815</v>
      </c>
      <c r="X39" s="2">
        <v>3952543</v>
      </c>
      <c r="Y39" s="2">
        <f>+W39-X39</f>
        <v>40410272</v>
      </c>
      <c r="Z39" s="34">
        <f>+IF(X39&lt;&gt;0,+(Y39/X39)*100,0)</f>
        <v>1022.3866508220151</v>
      </c>
      <c r="AA39" s="35">
        <v>47430526</v>
      </c>
    </row>
    <row r="40" spans="1:27" ht="12.75">
      <c r="A40" s="41" t="s">
        <v>61</v>
      </c>
      <c r="B40" s="42" t="s">
        <v>60</v>
      </c>
      <c r="C40" s="43">
        <f>+C38+C39</f>
        <v>-325226905</v>
      </c>
      <c r="D40" s="43">
        <f aca="true" t="shared" si="4" ref="D40:AA40">+D38+D39</f>
        <v>0</v>
      </c>
      <c r="E40" s="44">
        <f t="shared" si="4"/>
        <v>-305558366</v>
      </c>
      <c r="F40" s="45">
        <f t="shared" si="4"/>
        <v>-427724245</v>
      </c>
      <c r="G40" s="45">
        <f t="shared" si="4"/>
        <v>12993518</v>
      </c>
      <c r="H40" s="45">
        <f t="shared" si="4"/>
        <v>-14805276</v>
      </c>
      <c r="I40" s="45">
        <f t="shared" si="4"/>
        <v>-48549260</v>
      </c>
      <c r="J40" s="45">
        <f>+I40</f>
        <v>-48549260</v>
      </c>
      <c r="K40" s="45">
        <f t="shared" si="4"/>
        <v>-81326745</v>
      </c>
      <c r="L40" s="45">
        <f t="shared" si="4"/>
        <v>-111059337</v>
      </c>
      <c r="M40" s="45">
        <f t="shared" si="4"/>
        <v>-150969997</v>
      </c>
      <c r="N40" s="45">
        <f>+M40</f>
        <v>-150969997</v>
      </c>
      <c r="O40" s="45">
        <f t="shared" si="4"/>
        <v>-166326010</v>
      </c>
      <c r="P40" s="45">
        <f t="shared" si="4"/>
        <v>-209410967</v>
      </c>
      <c r="Q40" s="45">
        <f t="shared" si="4"/>
        <v>-231235854</v>
      </c>
      <c r="R40" s="45">
        <f>+Q40</f>
        <v>-231235854</v>
      </c>
      <c r="S40" s="45">
        <f t="shared" si="4"/>
        <v>-270779891</v>
      </c>
      <c r="T40" s="45">
        <f t="shared" si="4"/>
        <v>-309848117</v>
      </c>
      <c r="U40" s="45">
        <f t="shared" si="4"/>
        <v>-358326124</v>
      </c>
      <c r="V40" s="45">
        <f>+U40</f>
        <v>-358326124</v>
      </c>
      <c r="W40" s="45">
        <f>+V40</f>
        <v>-358326124</v>
      </c>
      <c r="X40" s="45">
        <f t="shared" si="4"/>
        <v>-471229806</v>
      </c>
      <c r="Y40" s="45">
        <f t="shared" si="4"/>
        <v>98903682</v>
      </c>
      <c r="Z40" s="46">
        <f>+IF(X40&lt;&gt;0,+(Y40/X40)*100,0)</f>
        <v>-20.988418122261137</v>
      </c>
      <c r="AA40" s="47">
        <f t="shared" si="4"/>
        <v>-427724245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8" ht="12.75" hidden="1">
      <c r="G60">
        <v>44362815</v>
      </c>
      <c r="J60">
        <v>44362815</v>
      </c>
      <c r="O60">
        <v>14000000</v>
      </c>
      <c r="R60">
        <v>14000000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117883191</v>
      </c>
      <c r="D6" s="18"/>
      <c r="E6" s="19">
        <v>442658837</v>
      </c>
      <c r="F6" s="20">
        <v>448207113</v>
      </c>
      <c r="G6" s="20">
        <v>9067587</v>
      </c>
      <c r="H6" s="20">
        <v>26793826</v>
      </c>
      <c r="I6" s="20">
        <v>46845729</v>
      </c>
      <c r="J6" s="20">
        <v>82707142</v>
      </c>
      <c r="K6" s="20">
        <v>38771785</v>
      </c>
      <c r="L6" s="20">
        <v>43640246</v>
      </c>
      <c r="M6" s="20">
        <v>34750009</v>
      </c>
      <c r="N6" s="20">
        <v>117162040</v>
      </c>
      <c r="O6" s="20">
        <v>32318152</v>
      </c>
      <c r="P6" s="20">
        <v>35022773</v>
      </c>
      <c r="Q6" s="20">
        <v>28769735</v>
      </c>
      <c r="R6" s="20">
        <v>96110660</v>
      </c>
      <c r="S6" s="20">
        <v>30650097</v>
      </c>
      <c r="T6" s="20">
        <v>25954851</v>
      </c>
      <c r="U6" s="20">
        <v>13902668</v>
      </c>
      <c r="V6" s="20">
        <v>70507616</v>
      </c>
      <c r="W6" s="20">
        <v>366487458</v>
      </c>
      <c r="X6" s="20">
        <v>448207113</v>
      </c>
      <c r="Y6" s="20">
        <v>-81719655</v>
      </c>
      <c r="Z6" s="21">
        <v>-18.23</v>
      </c>
      <c r="AA6" s="22">
        <v>448207113</v>
      </c>
    </row>
    <row r="7" spans="1:27" ht="12.75">
      <c r="A7" s="23" t="s">
        <v>34</v>
      </c>
      <c r="B7" s="17"/>
      <c r="C7" s="18">
        <v>123141923</v>
      </c>
      <c r="D7" s="18"/>
      <c r="E7" s="19">
        <v>191620947</v>
      </c>
      <c r="F7" s="20">
        <v>191801747</v>
      </c>
      <c r="G7" s="20">
        <v>12438307</v>
      </c>
      <c r="H7" s="20">
        <v>13471759</v>
      </c>
      <c r="I7" s="20">
        <v>18838883</v>
      </c>
      <c r="J7" s="20">
        <v>44748949</v>
      </c>
      <c r="K7" s="20">
        <v>17789429</v>
      </c>
      <c r="L7" s="20">
        <v>15877450</v>
      </c>
      <c r="M7" s="20">
        <v>14893816</v>
      </c>
      <c r="N7" s="20">
        <v>48560695</v>
      </c>
      <c r="O7" s="20">
        <v>16051772</v>
      </c>
      <c r="P7" s="20">
        <v>15998691</v>
      </c>
      <c r="Q7" s="20">
        <v>14305045</v>
      </c>
      <c r="R7" s="20">
        <v>46355508</v>
      </c>
      <c r="S7" s="20">
        <v>12552075</v>
      </c>
      <c r="T7" s="20">
        <v>13446493</v>
      </c>
      <c r="U7" s="20">
        <v>14251069</v>
      </c>
      <c r="V7" s="20">
        <v>40249637</v>
      </c>
      <c r="W7" s="20">
        <v>179914789</v>
      </c>
      <c r="X7" s="20">
        <v>191801747</v>
      </c>
      <c r="Y7" s="20">
        <v>-11886958</v>
      </c>
      <c r="Z7" s="21">
        <v>-6.2</v>
      </c>
      <c r="AA7" s="22">
        <v>191801747</v>
      </c>
    </row>
    <row r="8" spans="1:27" ht="12.75">
      <c r="A8" s="23" t="s">
        <v>35</v>
      </c>
      <c r="B8" s="17"/>
      <c r="C8" s="18">
        <v>255012962</v>
      </c>
      <c r="D8" s="18"/>
      <c r="E8" s="19">
        <v>44740011</v>
      </c>
      <c r="F8" s="20">
        <v>47297495</v>
      </c>
      <c r="G8" s="20">
        <v>10652080</v>
      </c>
      <c r="H8" s="20">
        <v>2726922</v>
      </c>
      <c r="I8" s="20">
        <v>3615313</v>
      </c>
      <c r="J8" s="20">
        <v>16994315</v>
      </c>
      <c r="K8" s="20">
        <v>4291484</v>
      </c>
      <c r="L8" s="20">
        <v>5710650</v>
      </c>
      <c r="M8" s="20">
        <v>3089327</v>
      </c>
      <c r="N8" s="20">
        <v>13091461</v>
      </c>
      <c r="O8" s="20">
        <v>9868865</v>
      </c>
      <c r="P8" s="20">
        <v>3583880</v>
      </c>
      <c r="Q8" s="20">
        <v>7939567</v>
      </c>
      <c r="R8" s="20">
        <v>21392312</v>
      </c>
      <c r="S8" s="20">
        <v>-4806443</v>
      </c>
      <c r="T8" s="20">
        <v>6368247</v>
      </c>
      <c r="U8" s="20">
        <v>11765080</v>
      </c>
      <c r="V8" s="20">
        <v>13326884</v>
      </c>
      <c r="W8" s="20">
        <v>64804972</v>
      </c>
      <c r="X8" s="20">
        <v>47297495</v>
      </c>
      <c r="Y8" s="20">
        <v>17507477</v>
      </c>
      <c r="Z8" s="21">
        <v>37.02</v>
      </c>
      <c r="AA8" s="22">
        <v>47297495</v>
      </c>
    </row>
    <row r="9" spans="1:27" ht="12.75">
      <c r="A9" s="23" t="s">
        <v>36</v>
      </c>
      <c r="B9" s="17" t="s">
        <v>6</v>
      </c>
      <c r="C9" s="18">
        <v>246760057</v>
      </c>
      <c r="D9" s="18"/>
      <c r="E9" s="19">
        <v>340812712</v>
      </c>
      <c r="F9" s="20">
        <v>343881382</v>
      </c>
      <c r="G9" s="20">
        <v>86047483</v>
      </c>
      <c r="H9" s="20">
        <v>15595703</v>
      </c>
      <c r="I9" s="20">
        <v>991407</v>
      </c>
      <c r="J9" s="20">
        <v>102634593</v>
      </c>
      <c r="K9" s="20">
        <v>355274</v>
      </c>
      <c r="L9" s="20">
        <v>15712524</v>
      </c>
      <c r="M9" s="20">
        <v>69298086</v>
      </c>
      <c r="N9" s="20">
        <v>85365884</v>
      </c>
      <c r="O9" s="20">
        <v>290006</v>
      </c>
      <c r="P9" s="20">
        <v>1608699</v>
      </c>
      <c r="Q9" s="20">
        <v>51937477</v>
      </c>
      <c r="R9" s="20">
        <v>53836182</v>
      </c>
      <c r="S9" s="20">
        <v>30839905</v>
      </c>
      <c r="T9" s="20">
        <v>202069</v>
      </c>
      <c r="U9" s="20">
        <v>21279023</v>
      </c>
      <c r="V9" s="20">
        <v>52320997</v>
      </c>
      <c r="W9" s="20">
        <v>294157656</v>
      </c>
      <c r="X9" s="20">
        <v>343881382</v>
      </c>
      <c r="Y9" s="20">
        <v>-49723726</v>
      </c>
      <c r="Z9" s="21">
        <v>-14.46</v>
      </c>
      <c r="AA9" s="22">
        <v>343881382</v>
      </c>
    </row>
    <row r="10" spans="1:27" ht="12.75">
      <c r="A10" s="23" t="s">
        <v>37</v>
      </c>
      <c r="B10" s="17" t="s">
        <v>6</v>
      </c>
      <c r="C10" s="18">
        <v>131168149</v>
      </c>
      <c r="D10" s="18"/>
      <c r="E10" s="19">
        <v>117440000</v>
      </c>
      <c r="F10" s="20">
        <v>117440000</v>
      </c>
      <c r="G10" s="20">
        <v>28390606</v>
      </c>
      <c r="H10" s="20">
        <v>9830818</v>
      </c>
      <c r="I10" s="20">
        <v>2760823</v>
      </c>
      <c r="J10" s="20">
        <v>40982247</v>
      </c>
      <c r="K10" s="20">
        <v>5230264</v>
      </c>
      <c r="L10" s="20">
        <v>8082570</v>
      </c>
      <c r="M10" s="20">
        <v>2264532</v>
      </c>
      <c r="N10" s="20">
        <v>15577366</v>
      </c>
      <c r="O10" s="20">
        <v>29025545</v>
      </c>
      <c r="P10" s="20">
        <v>7245817</v>
      </c>
      <c r="Q10" s="20">
        <v>26641393</v>
      </c>
      <c r="R10" s="20">
        <v>62912755</v>
      </c>
      <c r="S10" s="20">
        <v>7870955</v>
      </c>
      <c r="T10" s="20">
        <v>1108000</v>
      </c>
      <c r="U10" s="20"/>
      <c r="V10" s="20">
        <v>8978955</v>
      </c>
      <c r="W10" s="20">
        <v>128451323</v>
      </c>
      <c r="X10" s="20">
        <v>117440000</v>
      </c>
      <c r="Y10" s="20">
        <v>11011323</v>
      </c>
      <c r="Z10" s="21">
        <v>9.38</v>
      </c>
      <c r="AA10" s="22">
        <v>117440000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-838448822</v>
      </c>
      <c r="D14" s="18"/>
      <c r="E14" s="19">
        <v>-943738559</v>
      </c>
      <c r="F14" s="20">
        <v>-985989793</v>
      </c>
      <c r="G14" s="20">
        <v>-18049549</v>
      </c>
      <c r="H14" s="20">
        <v>-45301910</v>
      </c>
      <c r="I14" s="20">
        <v>-44140887</v>
      </c>
      <c r="J14" s="20">
        <v>-107492346</v>
      </c>
      <c r="K14" s="20">
        <v>-32839794</v>
      </c>
      <c r="L14" s="20">
        <v>-39119194</v>
      </c>
      <c r="M14" s="20">
        <v>-33003773</v>
      </c>
      <c r="N14" s="20">
        <v>-104962761</v>
      </c>
      <c r="O14" s="20">
        <v>-211380868</v>
      </c>
      <c r="P14" s="20">
        <v>-32163269</v>
      </c>
      <c r="Q14" s="20">
        <v>-47415253</v>
      </c>
      <c r="R14" s="20">
        <v>-290959390</v>
      </c>
      <c r="S14" s="20">
        <v>-17689809</v>
      </c>
      <c r="T14" s="20">
        <v>-19926002</v>
      </c>
      <c r="U14" s="20">
        <v>-289073009</v>
      </c>
      <c r="V14" s="20">
        <v>-326688820</v>
      </c>
      <c r="W14" s="20">
        <v>-830103317</v>
      </c>
      <c r="X14" s="20">
        <v>-985989793</v>
      </c>
      <c r="Y14" s="20">
        <v>155886476</v>
      </c>
      <c r="Z14" s="21">
        <v>-15.81</v>
      </c>
      <c r="AA14" s="22">
        <v>-985989793</v>
      </c>
    </row>
    <row r="15" spans="1:27" ht="12.75">
      <c r="A15" s="23" t="s">
        <v>42</v>
      </c>
      <c r="B15" s="17"/>
      <c r="C15" s="18">
        <v>-2342565</v>
      </c>
      <c r="D15" s="18"/>
      <c r="E15" s="19">
        <v>-2500000</v>
      </c>
      <c r="F15" s="20">
        <v>-3616001</v>
      </c>
      <c r="G15" s="20"/>
      <c r="H15" s="20"/>
      <c r="I15" s="20">
        <v>-732654</v>
      </c>
      <c r="J15" s="20">
        <v>-732654</v>
      </c>
      <c r="K15" s="20">
        <v>-308000</v>
      </c>
      <c r="L15" s="20"/>
      <c r="M15" s="20">
        <v>-36586</v>
      </c>
      <c r="N15" s="20">
        <v>-344586</v>
      </c>
      <c r="O15" s="20"/>
      <c r="P15" s="20"/>
      <c r="Q15" s="20">
        <v>-502059</v>
      </c>
      <c r="R15" s="20">
        <v>-502059</v>
      </c>
      <c r="S15" s="20"/>
      <c r="T15" s="20"/>
      <c r="U15" s="20">
        <v>-23448</v>
      </c>
      <c r="V15" s="20">
        <v>-23448</v>
      </c>
      <c r="W15" s="20">
        <v>-1602747</v>
      </c>
      <c r="X15" s="20">
        <v>-3616001</v>
      </c>
      <c r="Y15" s="20">
        <v>2013254</v>
      </c>
      <c r="Z15" s="21">
        <v>-55.68</v>
      </c>
      <c r="AA15" s="22">
        <v>-3616001</v>
      </c>
    </row>
    <row r="16" spans="1:27" ht="12.75">
      <c r="A16" s="23" t="s">
        <v>43</v>
      </c>
      <c r="B16" s="17" t="s">
        <v>6</v>
      </c>
      <c r="C16" s="18">
        <v>-1770297</v>
      </c>
      <c r="D16" s="18"/>
      <c r="E16" s="19">
        <v>-5430000</v>
      </c>
      <c r="F16" s="20">
        <v>-4608953</v>
      </c>
      <c r="G16" s="20">
        <v>-448706</v>
      </c>
      <c r="H16" s="20">
        <v>-130947</v>
      </c>
      <c r="I16" s="20">
        <v>-927965</v>
      </c>
      <c r="J16" s="20">
        <v>-1507618</v>
      </c>
      <c r="K16" s="20">
        <v>-597300</v>
      </c>
      <c r="L16" s="20">
        <v>-140448</v>
      </c>
      <c r="M16" s="20">
        <v>-20870</v>
      </c>
      <c r="N16" s="20">
        <v>-758618</v>
      </c>
      <c r="O16" s="20">
        <v>-486957</v>
      </c>
      <c r="P16" s="20">
        <v>-9800</v>
      </c>
      <c r="Q16" s="20">
        <v>-92000</v>
      </c>
      <c r="R16" s="20">
        <v>-588757</v>
      </c>
      <c r="S16" s="20"/>
      <c r="T16" s="20"/>
      <c r="U16" s="20">
        <v>-2865</v>
      </c>
      <c r="V16" s="20">
        <v>-2865</v>
      </c>
      <c r="W16" s="20">
        <v>-2857858</v>
      </c>
      <c r="X16" s="20">
        <v>-4608953</v>
      </c>
      <c r="Y16" s="20">
        <v>1751095</v>
      </c>
      <c r="Z16" s="21">
        <v>-37.99</v>
      </c>
      <c r="AA16" s="22">
        <v>-4608953</v>
      </c>
    </row>
    <row r="17" spans="1:27" ht="12.75">
      <c r="A17" s="24" t="s">
        <v>44</v>
      </c>
      <c r="B17" s="25"/>
      <c r="C17" s="26">
        <f aca="true" t="shared" si="0" ref="C17:Y17">SUM(C6:C16)</f>
        <v>31404598</v>
      </c>
      <c r="D17" s="26">
        <f>SUM(D6:D16)</f>
        <v>0</v>
      </c>
      <c r="E17" s="27">
        <f t="shared" si="0"/>
        <v>185603948</v>
      </c>
      <c r="F17" s="28">
        <f t="shared" si="0"/>
        <v>154412990</v>
      </c>
      <c r="G17" s="28">
        <f t="shared" si="0"/>
        <v>128097808</v>
      </c>
      <c r="H17" s="28">
        <f t="shared" si="0"/>
        <v>22986171</v>
      </c>
      <c r="I17" s="28">
        <f t="shared" si="0"/>
        <v>27250649</v>
      </c>
      <c r="J17" s="28">
        <f t="shared" si="0"/>
        <v>178334628</v>
      </c>
      <c r="K17" s="28">
        <f t="shared" si="0"/>
        <v>32693142</v>
      </c>
      <c r="L17" s="28">
        <f t="shared" si="0"/>
        <v>49763798</v>
      </c>
      <c r="M17" s="28">
        <f t="shared" si="0"/>
        <v>91234541</v>
      </c>
      <c r="N17" s="28">
        <f t="shared" si="0"/>
        <v>173691481</v>
      </c>
      <c r="O17" s="28">
        <f t="shared" si="0"/>
        <v>-124313485</v>
      </c>
      <c r="P17" s="28">
        <f t="shared" si="0"/>
        <v>31286791</v>
      </c>
      <c r="Q17" s="28">
        <f t="shared" si="0"/>
        <v>81583905</v>
      </c>
      <c r="R17" s="28">
        <f t="shared" si="0"/>
        <v>-11442789</v>
      </c>
      <c r="S17" s="28">
        <f t="shared" si="0"/>
        <v>59416780</v>
      </c>
      <c r="T17" s="28">
        <f t="shared" si="0"/>
        <v>27153658</v>
      </c>
      <c r="U17" s="28">
        <f t="shared" si="0"/>
        <v>-227901482</v>
      </c>
      <c r="V17" s="28">
        <f t="shared" si="0"/>
        <v>-141331044</v>
      </c>
      <c r="W17" s="28">
        <f t="shared" si="0"/>
        <v>199252276</v>
      </c>
      <c r="X17" s="28">
        <f t="shared" si="0"/>
        <v>154412990</v>
      </c>
      <c r="Y17" s="28">
        <f t="shared" si="0"/>
        <v>44839286</v>
      </c>
      <c r="Z17" s="29">
        <f>+IF(X17&lt;&gt;0,+(Y17/X17)*100,0)</f>
        <v>29.03854526746746</v>
      </c>
      <c r="AA17" s="30">
        <f>SUM(AA6:AA16)</f>
        <v>154412990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>
        <v>1000000</v>
      </c>
      <c r="F21" s="20">
        <v>1000000</v>
      </c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>
        <v>1000000</v>
      </c>
      <c r="Y21" s="36">
        <v>-1000000</v>
      </c>
      <c r="Z21" s="37">
        <v>-100</v>
      </c>
      <c r="AA21" s="38">
        <v>1000000</v>
      </c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333450</v>
      </c>
      <c r="D23" s="40"/>
      <c r="E23" s="19">
        <v>6321123</v>
      </c>
      <c r="F23" s="20">
        <v>6321123</v>
      </c>
      <c r="G23" s="36">
        <v>-6321123</v>
      </c>
      <c r="H23" s="36">
        <v>6321123</v>
      </c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>
        <v>6321123</v>
      </c>
      <c r="Y23" s="36">
        <v>-6321123</v>
      </c>
      <c r="Z23" s="37">
        <v>-100</v>
      </c>
      <c r="AA23" s="38">
        <v>6321123</v>
      </c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-145213893</v>
      </c>
      <c r="D26" s="18"/>
      <c r="E26" s="19">
        <v>-134794260</v>
      </c>
      <c r="F26" s="20">
        <v>-95292136</v>
      </c>
      <c r="G26" s="20">
        <v>-1904652</v>
      </c>
      <c r="H26" s="20">
        <v>-3942484</v>
      </c>
      <c r="I26" s="20">
        <v>-4661144</v>
      </c>
      <c r="J26" s="20">
        <v>-10508280</v>
      </c>
      <c r="K26" s="20">
        <v>-7820561</v>
      </c>
      <c r="L26" s="20">
        <v>-8996791</v>
      </c>
      <c r="M26" s="20">
        <v>-6322430</v>
      </c>
      <c r="N26" s="20">
        <v>-23139782</v>
      </c>
      <c r="O26" s="20">
        <v>-2964529</v>
      </c>
      <c r="P26" s="20">
        <v>-10754423</v>
      </c>
      <c r="Q26" s="20">
        <v>-6383636</v>
      </c>
      <c r="R26" s="20">
        <v>-20102588</v>
      </c>
      <c r="S26" s="20">
        <v>-6774917</v>
      </c>
      <c r="T26" s="20">
        <v>-3665111</v>
      </c>
      <c r="U26" s="20">
        <v>-18751877</v>
      </c>
      <c r="V26" s="20">
        <v>-29191905</v>
      </c>
      <c r="W26" s="20">
        <v>-82942555</v>
      </c>
      <c r="X26" s="20">
        <v>-95292136</v>
      </c>
      <c r="Y26" s="20">
        <v>12349581</v>
      </c>
      <c r="Z26" s="21">
        <v>-12.96</v>
      </c>
      <c r="AA26" s="22">
        <v>-95292136</v>
      </c>
    </row>
    <row r="27" spans="1:27" ht="12.75">
      <c r="A27" s="24" t="s">
        <v>51</v>
      </c>
      <c r="B27" s="25"/>
      <c r="C27" s="26">
        <f aca="true" t="shared" si="1" ref="C27:Y27">SUM(C21:C26)</f>
        <v>-144880443</v>
      </c>
      <c r="D27" s="26">
        <f>SUM(D21:D26)</f>
        <v>0</v>
      </c>
      <c r="E27" s="27">
        <f t="shared" si="1"/>
        <v>-127473137</v>
      </c>
      <c r="F27" s="28">
        <f t="shared" si="1"/>
        <v>-87971013</v>
      </c>
      <c r="G27" s="28">
        <f t="shared" si="1"/>
        <v>-8225775</v>
      </c>
      <c r="H27" s="28">
        <f t="shared" si="1"/>
        <v>2378639</v>
      </c>
      <c r="I27" s="28">
        <f t="shared" si="1"/>
        <v>-4661144</v>
      </c>
      <c r="J27" s="28">
        <f t="shared" si="1"/>
        <v>-10508280</v>
      </c>
      <c r="K27" s="28">
        <f t="shared" si="1"/>
        <v>-7820561</v>
      </c>
      <c r="L27" s="28">
        <f t="shared" si="1"/>
        <v>-8996791</v>
      </c>
      <c r="M27" s="28">
        <f t="shared" si="1"/>
        <v>-6322430</v>
      </c>
      <c r="N27" s="28">
        <f t="shared" si="1"/>
        <v>-23139782</v>
      </c>
      <c r="O27" s="28">
        <f t="shared" si="1"/>
        <v>-2964529</v>
      </c>
      <c r="P27" s="28">
        <f t="shared" si="1"/>
        <v>-10754423</v>
      </c>
      <c r="Q27" s="28">
        <f t="shared" si="1"/>
        <v>-6383636</v>
      </c>
      <c r="R27" s="28">
        <f t="shared" si="1"/>
        <v>-20102588</v>
      </c>
      <c r="S27" s="28">
        <f t="shared" si="1"/>
        <v>-6774917</v>
      </c>
      <c r="T27" s="28">
        <f t="shared" si="1"/>
        <v>-3665111</v>
      </c>
      <c r="U27" s="28">
        <f t="shared" si="1"/>
        <v>-18751877</v>
      </c>
      <c r="V27" s="28">
        <f t="shared" si="1"/>
        <v>-29191905</v>
      </c>
      <c r="W27" s="28">
        <f t="shared" si="1"/>
        <v>-82942555</v>
      </c>
      <c r="X27" s="28">
        <f t="shared" si="1"/>
        <v>-87971013</v>
      </c>
      <c r="Y27" s="28">
        <f t="shared" si="1"/>
        <v>5028458</v>
      </c>
      <c r="Z27" s="29">
        <f>+IF(X27&lt;&gt;0,+(Y27/X27)*100,0)</f>
        <v>-5.716039668657675</v>
      </c>
      <c r="AA27" s="30">
        <f>SUM(AA21:AA26)</f>
        <v>-87971013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>
        <v>7000000</v>
      </c>
      <c r="F32" s="20">
        <v>7000000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7000000</v>
      </c>
      <c r="Y32" s="20">
        <v>-7000000</v>
      </c>
      <c r="Z32" s="21">
        <v>-100</v>
      </c>
      <c r="AA32" s="22">
        <v>7000000</v>
      </c>
    </row>
    <row r="33" spans="1:27" ht="12.75">
      <c r="A33" s="23" t="s">
        <v>55</v>
      </c>
      <c r="B33" s="17"/>
      <c r="C33" s="18">
        <v>6359745</v>
      </c>
      <c r="D33" s="18"/>
      <c r="E33" s="19">
        <v>-29268118</v>
      </c>
      <c r="F33" s="20"/>
      <c r="G33" s="20">
        <v>29604251</v>
      </c>
      <c r="H33" s="36">
        <v>-29539507</v>
      </c>
      <c r="I33" s="36">
        <v>132231</v>
      </c>
      <c r="J33" s="36">
        <v>196975</v>
      </c>
      <c r="K33" s="20">
        <v>-38662</v>
      </c>
      <c r="L33" s="20">
        <v>-45365</v>
      </c>
      <c r="M33" s="20">
        <v>-34686</v>
      </c>
      <c r="N33" s="20">
        <v>-118713</v>
      </c>
      <c r="O33" s="36">
        <v>1119</v>
      </c>
      <c r="P33" s="36">
        <v>132953</v>
      </c>
      <c r="Q33" s="36">
        <v>-268579</v>
      </c>
      <c r="R33" s="20">
        <v>-134507</v>
      </c>
      <c r="S33" s="20">
        <v>39571</v>
      </c>
      <c r="T33" s="20">
        <v>-504386</v>
      </c>
      <c r="U33" s="20">
        <v>486996</v>
      </c>
      <c r="V33" s="36">
        <v>22181</v>
      </c>
      <c r="W33" s="36">
        <v>-34064</v>
      </c>
      <c r="X33" s="36">
        <v>-29268118</v>
      </c>
      <c r="Y33" s="20">
        <v>29234054</v>
      </c>
      <c r="Z33" s="21">
        <v>-99.88</v>
      </c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2285877</v>
      </c>
      <c r="D35" s="18"/>
      <c r="E35" s="19">
        <v>-2500000</v>
      </c>
      <c r="F35" s="20">
        <v>-2500000</v>
      </c>
      <c r="G35" s="20"/>
      <c r="H35" s="20"/>
      <c r="I35" s="20">
        <v>-732654</v>
      </c>
      <c r="J35" s="20">
        <v>-732654</v>
      </c>
      <c r="K35" s="20"/>
      <c r="L35" s="20"/>
      <c r="M35" s="20"/>
      <c r="N35" s="20"/>
      <c r="O35" s="20">
        <v>-143469</v>
      </c>
      <c r="P35" s="20"/>
      <c r="Q35" s="20">
        <v>4209226</v>
      </c>
      <c r="R35" s="20">
        <v>4065757</v>
      </c>
      <c r="S35" s="20"/>
      <c r="T35" s="20"/>
      <c r="U35" s="20">
        <v>5276630</v>
      </c>
      <c r="V35" s="20">
        <v>5276630</v>
      </c>
      <c r="W35" s="20">
        <v>8609733</v>
      </c>
      <c r="X35" s="20">
        <v>-2500000</v>
      </c>
      <c r="Y35" s="20">
        <v>11109733</v>
      </c>
      <c r="Z35" s="21">
        <v>-444.39</v>
      </c>
      <c r="AA35" s="22">
        <v>-2500000</v>
      </c>
    </row>
    <row r="36" spans="1:27" ht="12.75">
      <c r="A36" s="24" t="s">
        <v>57</v>
      </c>
      <c r="B36" s="25"/>
      <c r="C36" s="26">
        <f aca="true" t="shared" si="2" ref="C36:Y36">SUM(C31:C35)</f>
        <v>8645622</v>
      </c>
      <c r="D36" s="26">
        <f>SUM(D31:D35)</f>
        <v>0</v>
      </c>
      <c r="E36" s="27">
        <f t="shared" si="2"/>
        <v>-24768118</v>
      </c>
      <c r="F36" s="28">
        <f t="shared" si="2"/>
        <v>4500000</v>
      </c>
      <c r="G36" s="28">
        <f t="shared" si="2"/>
        <v>29604251</v>
      </c>
      <c r="H36" s="28">
        <f t="shared" si="2"/>
        <v>-29539507</v>
      </c>
      <c r="I36" s="28">
        <f t="shared" si="2"/>
        <v>-600423</v>
      </c>
      <c r="J36" s="28">
        <f t="shared" si="2"/>
        <v>-535679</v>
      </c>
      <c r="K36" s="28">
        <f t="shared" si="2"/>
        <v>-38662</v>
      </c>
      <c r="L36" s="28">
        <f t="shared" si="2"/>
        <v>-45365</v>
      </c>
      <c r="M36" s="28">
        <f t="shared" si="2"/>
        <v>-34686</v>
      </c>
      <c r="N36" s="28">
        <f t="shared" si="2"/>
        <v>-118713</v>
      </c>
      <c r="O36" s="28">
        <f t="shared" si="2"/>
        <v>-142350</v>
      </c>
      <c r="P36" s="28">
        <f t="shared" si="2"/>
        <v>132953</v>
      </c>
      <c r="Q36" s="28">
        <f t="shared" si="2"/>
        <v>3940647</v>
      </c>
      <c r="R36" s="28">
        <f t="shared" si="2"/>
        <v>3931250</v>
      </c>
      <c r="S36" s="28">
        <f t="shared" si="2"/>
        <v>39571</v>
      </c>
      <c r="T36" s="28">
        <f t="shared" si="2"/>
        <v>-504386</v>
      </c>
      <c r="U36" s="28">
        <f t="shared" si="2"/>
        <v>5763626</v>
      </c>
      <c r="V36" s="28">
        <f t="shared" si="2"/>
        <v>5298811</v>
      </c>
      <c r="W36" s="28">
        <f t="shared" si="2"/>
        <v>8575669</v>
      </c>
      <c r="X36" s="28">
        <f t="shared" si="2"/>
        <v>-24768118</v>
      </c>
      <c r="Y36" s="28">
        <f t="shared" si="2"/>
        <v>33343787</v>
      </c>
      <c r="Z36" s="29">
        <f>+IF(X36&lt;&gt;0,+(Y36/X36)*100,0)</f>
        <v>-134.62382164038462</v>
      </c>
      <c r="AA36" s="30">
        <f>SUM(AA31:AA35)</f>
        <v>4500000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-104830223</v>
      </c>
      <c r="D38" s="32">
        <f>+D17+D27+D36</f>
        <v>0</v>
      </c>
      <c r="E38" s="33">
        <f t="shared" si="3"/>
        <v>33362693</v>
      </c>
      <c r="F38" s="2">
        <f t="shared" si="3"/>
        <v>70941977</v>
      </c>
      <c r="G38" s="2">
        <f t="shared" si="3"/>
        <v>149476284</v>
      </c>
      <c r="H38" s="2">
        <f t="shared" si="3"/>
        <v>-4174697</v>
      </c>
      <c r="I38" s="2">
        <f t="shared" si="3"/>
        <v>21989082</v>
      </c>
      <c r="J38" s="2">
        <f t="shared" si="3"/>
        <v>167290669</v>
      </c>
      <c r="K38" s="2">
        <f t="shared" si="3"/>
        <v>24833919</v>
      </c>
      <c r="L38" s="2">
        <f t="shared" si="3"/>
        <v>40721642</v>
      </c>
      <c r="M38" s="2">
        <f t="shared" si="3"/>
        <v>84877425</v>
      </c>
      <c r="N38" s="2">
        <f t="shared" si="3"/>
        <v>150432986</v>
      </c>
      <c r="O38" s="2">
        <f t="shared" si="3"/>
        <v>-127420364</v>
      </c>
      <c r="P38" s="2">
        <f t="shared" si="3"/>
        <v>20665321</v>
      </c>
      <c r="Q38" s="2">
        <f t="shared" si="3"/>
        <v>79140916</v>
      </c>
      <c r="R38" s="2">
        <f t="shared" si="3"/>
        <v>-27614127</v>
      </c>
      <c r="S38" s="2">
        <f t="shared" si="3"/>
        <v>52681434</v>
      </c>
      <c r="T38" s="2">
        <f t="shared" si="3"/>
        <v>22984161</v>
      </c>
      <c r="U38" s="2">
        <f t="shared" si="3"/>
        <v>-240889733</v>
      </c>
      <c r="V38" s="2">
        <f t="shared" si="3"/>
        <v>-165224138</v>
      </c>
      <c r="W38" s="2">
        <f t="shared" si="3"/>
        <v>124885390</v>
      </c>
      <c r="X38" s="2">
        <f t="shared" si="3"/>
        <v>41673859</v>
      </c>
      <c r="Y38" s="2">
        <f t="shared" si="3"/>
        <v>83211531</v>
      </c>
      <c r="Z38" s="34">
        <f>+IF(X38&lt;&gt;0,+(Y38/X38)*100,0)</f>
        <v>199.67320760959527</v>
      </c>
      <c r="AA38" s="35">
        <f>+AA17+AA27+AA36</f>
        <v>70941977</v>
      </c>
    </row>
    <row r="39" spans="1:27" ht="12.75">
      <c r="A39" s="23" t="s">
        <v>59</v>
      </c>
      <c r="B39" s="17"/>
      <c r="C39" s="32">
        <v>88787204</v>
      </c>
      <c r="D39" s="32"/>
      <c r="E39" s="33"/>
      <c r="F39" s="2"/>
      <c r="G39" s="2">
        <v>76563973</v>
      </c>
      <c r="H39" s="2">
        <f>+G40+H60</f>
        <v>226040257</v>
      </c>
      <c r="I39" s="2">
        <f>+H40+I60</f>
        <v>221865560</v>
      </c>
      <c r="J39" s="2">
        <f>+G39</f>
        <v>76563973</v>
      </c>
      <c r="K39" s="2">
        <f>+I40+K60</f>
        <v>243854642</v>
      </c>
      <c r="L39" s="2">
        <f>+K40+L60</f>
        <v>268688561</v>
      </c>
      <c r="M39" s="2">
        <f>+L40+M60</f>
        <v>309410203</v>
      </c>
      <c r="N39" s="2">
        <f>+K39</f>
        <v>243854642</v>
      </c>
      <c r="O39" s="2">
        <f>+M40+O60</f>
        <v>394287628</v>
      </c>
      <c r="P39" s="2">
        <f>+O40+P60</f>
        <v>266867264</v>
      </c>
      <c r="Q39" s="2">
        <f>+P40+Q60</f>
        <v>287532585</v>
      </c>
      <c r="R39" s="2">
        <f>+O39</f>
        <v>394287628</v>
      </c>
      <c r="S39" s="2">
        <f>+Q40+S60</f>
        <v>366673501</v>
      </c>
      <c r="T39" s="2">
        <f>+S40+T60</f>
        <v>419354935</v>
      </c>
      <c r="U39" s="2">
        <f>+T40+U60</f>
        <v>442339096</v>
      </c>
      <c r="V39" s="2">
        <f>+S39</f>
        <v>366673501</v>
      </c>
      <c r="W39" s="2">
        <f>+G39</f>
        <v>76563973</v>
      </c>
      <c r="X39" s="2"/>
      <c r="Y39" s="2">
        <f>+W39-X39</f>
        <v>76563973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-16043019</v>
      </c>
      <c r="D40" s="43">
        <f aca="true" t="shared" si="4" ref="D40:AA40">+D38+D39</f>
        <v>0</v>
      </c>
      <c r="E40" s="44">
        <f t="shared" si="4"/>
        <v>33362693</v>
      </c>
      <c r="F40" s="45">
        <f t="shared" si="4"/>
        <v>70941977</v>
      </c>
      <c r="G40" s="45">
        <f t="shared" si="4"/>
        <v>226040257</v>
      </c>
      <c r="H40" s="45">
        <f t="shared" si="4"/>
        <v>221865560</v>
      </c>
      <c r="I40" s="45">
        <f t="shared" si="4"/>
        <v>243854642</v>
      </c>
      <c r="J40" s="45">
        <f>+I40</f>
        <v>243854642</v>
      </c>
      <c r="K40" s="45">
        <f t="shared" si="4"/>
        <v>268688561</v>
      </c>
      <c r="L40" s="45">
        <f t="shared" si="4"/>
        <v>309410203</v>
      </c>
      <c r="M40" s="45">
        <f t="shared" si="4"/>
        <v>394287628</v>
      </c>
      <c r="N40" s="45">
        <f>+M40</f>
        <v>394287628</v>
      </c>
      <c r="O40" s="45">
        <f t="shared" si="4"/>
        <v>266867264</v>
      </c>
      <c r="P40" s="45">
        <f t="shared" si="4"/>
        <v>287532585</v>
      </c>
      <c r="Q40" s="45">
        <f t="shared" si="4"/>
        <v>366673501</v>
      </c>
      <c r="R40" s="45">
        <f>+Q40</f>
        <v>366673501</v>
      </c>
      <c r="S40" s="45">
        <f t="shared" si="4"/>
        <v>419354935</v>
      </c>
      <c r="T40" s="45">
        <f t="shared" si="4"/>
        <v>442339096</v>
      </c>
      <c r="U40" s="45">
        <f t="shared" si="4"/>
        <v>201449363</v>
      </c>
      <c r="V40" s="45">
        <f>+U40</f>
        <v>201449363</v>
      </c>
      <c r="W40" s="45">
        <f>+V40</f>
        <v>201449363</v>
      </c>
      <c r="X40" s="45">
        <f t="shared" si="4"/>
        <v>41673859</v>
      </c>
      <c r="Y40" s="45">
        <f t="shared" si="4"/>
        <v>159775504</v>
      </c>
      <c r="Z40" s="46">
        <f>+IF(X40&lt;&gt;0,+(Y40/X40)*100,0)</f>
        <v>383.39502948359063</v>
      </c>
      <c r="AA40" s="47">
        <f t="shared" si="4"/>
        <v>70941977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76563973</v>
      </c>
      <c r="J60">
        <v>76563973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>
        <v>-11750884</v>
      </c>
      <c r="D7" s="18"/>
      <c r="E7" s="19"/>
      <c r="F7" s="20"/>
      <c r="G7" s="20">
        <v>106943</v>
      </c>
      <c r="H7" s="20">
        <v>5445921</v>
      </c>
      <c r="I7" s="20">
        <v>-5117014</v>
      </c>
      <c r="J7" s="20">
        <v>435850</v>
      </c>
      <c r="K7" s="20">
        <v>474289</v>
      </c>
      <c r="L7" s="20">
        <v>-401791</v>
      </c>
      <c r="M7" s="20">
        <v>182271</v>
      </c>
      <c r="N7" s="20">
        <v>254769</v>
      </c>
      <c r="O7" s="20">
        <v>586558</v>
      </c>
      <c r="P7" s="20">
        <v>3243830</v>
      </c>
      <c r="Q7" s="20">
        <v>-1404054</v>
      </c>
      <c r="R7" s="20">
        <v>2426334</v>
      </c>
      <c r="S7" s="20">
        <v>5109785</v>
      </c>
      <c r="T7" s="20">
        <v>-2248678</v>
      </c>
      <c r="U7" s="20">
        <v>-5062523</v>
      </c>
      <c r="V7" s="20">
        <v>-2201416</v>
      </c>
      <c r="W7" s="20">
        <v>915537</v>
      </c>
      <c r="X7" s="20"/>
      <c r="Y7" s="20">
        <v>915537</v>
      </c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>
        <v>8564183</v>
      </c>
      <c r="D9" s="18"/>
      <c r="E9" s="19">
        <v>51648</v>
      </c>
      <c r="F9" s="20"/>
      <c r="G9" s="20">
        <v>94087737</v>
      </c>
      <c r="H9" s="20">
        <v>110055417</v>
      </c>
      <c r="I9" s="20">
        <v>-17561750</v>
      </c>
      <c r="J9" s="20">
        <v>186581404</v>
      </c>
      <c r="K9" s="20">
        <v>13772971</v>
      </c>
      <c r="L9" s="20">
        <v>-19188479</v>
      </c>
      <c r="M9" s="20">
        <v>73650468</v>
      </c>
      <c r="N9" s="20">
        <v>68234960</v>
      </c>
      <c r="O9" s="20">
        <v>-27536874</v>
      </c>
      <c r="P9" s="20">
        <v>-25360417</v>
      </c>
      <c r="Q9" s="20">
        <v>259946761</v>
      </c>
      <c r="R9" s="20">
        <v>207049470</v>
      </c>
      <c r="S9" s="20">
        <v>-52984186</v>
      </c>
      <c r="T9" s="20">
        <v>-28882756</v>
      </c>
      <c r="U9" s="20">
        <v>-57970373</v>
      </c>
      <c r="V9" s="20">
        <v>-139837315</v>
      </c>
      <c r="W9" s="20">
        <v>322028519</v>
      </c>
      <c r="X9" s="20"/>
      <c r="Y9" s="20">
        <v>322028519</v>
      </c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-1052273075</v>
      </c>
      <c r="D14" s="18"/>
      <c r="E14" s="19">
        <v>-1071332611</v>
      </c>
      <c r="F14" s="20">
        <v>-948035216</v>
      </c>
      <c r="G14" s="20">
        <v>-86632746</v>
      </c>
      <c r="H14" s="20">
        <v>-215573112</v>
      </c>
      <c r="I14" s="20">
        <v>-57579115</v>
      </c>
      <c r="J14" s="20">
        <v>-359784973</v>
      </c>
      <c r="K14" s="20">
        <v>-82219910</v>
      </c>
      <c r="L14" s="20">
        <v>-61603701</v>
      </c>
      <c r="M14" s="20">
        <v>-76783777</v>
      </c>
      <c r="N14" s="20">
        <v>-220607388</v>
      </c>
      <c r="O14" s="20">
        <v>-103645368</v>
      </c>
      <c r="P14" s="20">
        <v>-56178105</v>
      </c>
      <c r="Q14" s="20">
        <v>-125952015</v>
      </c>
      <c r="R14" s="20">
        <v>-285775488</v>
      </c>
      <c r="S14" s="20">
        <v>-56532907</v>
      </c>
      <c r="T14" s="20">
        <v>-50151006</v>
      </c>
      <c r="U14" s="20">
        <v>-269106841</v>
      </c>
      <c r="V14" s="20">
        <v>-375790754</v>
      </c>
      <c r="W14" s="20">
        <v>-1241958603</v>
      </c>
      <c r="X14" s="20">
        <v>-948035216</v>
      </c>
      <c r="Y14" s="20">
        <v>-293923387</v>
      </c>
      <c r="Z14" s="21">
        <v>31</v>
      </c>
      <c r="AA14" s="22">
        <v>-948035216</v>
      </c>
    </row>
    <row r="15" spans="1:27" ht="12.75">
      <c r="A15" s="23" t="s">
        <v>42</v>
      </c>
      <c r="B15" s="17"/>
      <c r="C15" s="18">
        <v>-11390795</v>
      </c>
      <c r="D15" s="18"/>
      <c r="E15" s="19">
        <v>-1857596</v>
      </c>
      <c r="F15" s="20">
        <v>-5073562</v>
      </c>
      <c r="G15" s="20">
        <v>-260298</v>
      </c>
      <c r="H15" s="20">
        <v>-2261400</v>
      </c>
      <c r="I15" s="20">
        <v>-1707880</v>
      </c>
      <c r="J15" s="20">
        <v>-4229578</v>
      </c>
      <c r="K15" s="20">
        <v>-547166</v>
      </c>
      <c r="L15" s="20">
        <v>-437679</v>
      </c>
      <c r="M15" s="20">
        <v>-763588</v>
      </c>
      <c r="N15" s="20">
        <v>-1748433</v>
      </c>
      <c r="O15" s="20">
        <v>88280</v>
      </c>
      <c r="P15" s="20">
        <v>-369163</v>
      </c>
      <c r="Q15" s="20">
        <v>-2180156</v>
      </c>
      <c r="R15" s="20">
        <v>-2461039</v>
      </c>
      <c r="S15" s="20">
        <v>-1148645</v>
      </c>
      <c r="T15" s="20">
        <v>-5315761</v>
      </c>
      <c r="U15" s="20">
        <v>-6471606</v>
      </c>
      <c r="V15" s="20">
        <v>-12936012</v>
      </c>
      <c r="W15" s="20">
        <v>-21375062</v>
      </c>
      <c r="X15" s="20">
        <v>-5073562</v>
      </c>
      <c r="Y15" s="20">
        <v>-16301500</v>
      </c>
      <c r="Z15" s="21">
        <v>321.3</v>
      </c>
      <c r="AA15" s="22">
        <v>-5073562</v>
      </c>
    </row>
    <row r="16" spans="1:27" ht="12.75">
      <c r="A16" s="23" t="s">
        <v>43</v>
      </c>
      <c r="B16" s="17" t="s">
        <v>6</v>
      </c>
      <c r="C16" s="18">
        <v>-88</v>
      </c>
      <c r="D16" s="18"/>
      <c r="E16" s="19">
        <v>-18723364</v>
      </c>
      <c r="F16" s="20">
        <v>-18723364</v>
      </c>
      <c r="G16" s="20"/>
      <c r="H16" s="20"/>
      <c r="I16" s="20"/>
      <c r="J16" s="20"/>
      <c r="K16" s="20"/>
      <c r="L16" s="20"/>
      <c r="M16" s="20">
        <v>-1468188</v>
      </c>
      <c r="N16" s="20">
        <v>-1468188</v>
      </c>
      <c r="O16" s="20"/>
      <c r="P16" s="20"/>
      <c r="Q16" s="20">
        <v>-7067598</v>
      </c>
      <c r="R16" s="20">
        <v>-7067598</v>
      </c>
      <c r="S16" s="20">
        <v>-22540804</v>
      </c>
      <c r="T16" s="20">
        <v>-6869288</v>
      </c>
      <c r="U16" s="20">
        <v>-3335489</v>
      </c>
      <c r="V16" s="20">
        <v>-32745581</v>
      </c>
      <c r="W16" s="20">
        <v>-41281367</v>
      </c>
      <c r="X16" s="20">
        <v>-18723364</v>
      </c>
      <c r="Y16" s="20">
        <v>-22558003</v>
      </c>
      <c r="Z16" s="21">
        <v>120.48</v>
      </c>
      <c r="AA16" s="22">
        <v>-18723364</v>
      </c>
    </row>
    <row r="17" spans="1:27" ht="12.75">
      <c r="A17" s="24" t="s">
        <v>44</v>
      </c>
      <c r="B17" s="25"/>
      <c r="C17" s="26">
        <f aca="true" t="shared" si="0" ref="C17:Y17">SUM(C6:C16)</f>
        <v>-1066850659</v>
      </c>
      <c r="D17" s="26">
        <f>SUM(D6:D16)</f>
        <v>0</v>
      </c>
      <c r="E17" s="27">
        <f t="shared" si="0"/>
        <v>-1091861923</v>
      </c>
      <c r="F17" s="28">
        <f t="shared" si="0"/>
        <v>-971832142</v>
      </c>
      <c r="G17" s="28">
        <f t="shared" si="0"/>
        <v>7301636</v>
      </c>
      <c r="H17" s="28">
        <f t="shared" si="0"/>
        <v>-102333174</v>
      </c>
      <c r="I17" s="28">
        <f t="shared" si="0"/>
        <v>-81965759</v>
      </c>
      <c r="J17" s="28">
        <f t="shared" si="0"/>
        <v>-176997297</v>
      </c>
      <c r="K17" s="28">
        <f t="shared" si="0"/>
        <v>-68519816</v>
      </c>
      <c r="L17" s="28">
        <f t="shared" si="0"/>
        <v>-81631650</v>
      </c>
      <c r="M17" s="28">
        <f t="shared" si="0"/>
        <v>-5182814</v>
      </c>
      <c r="N17" s="28">
        <f t="shared" si="0"/>
        <v>-155334280</v>
      </c>
      <c r="O17" s="28">
        <f t="shared" si="0"/>
        <v>-130507404</v>
      </c>
      <c r="P17" s="28">
        <f t="shared" si="0"/>
        <v>-78663855</v>
      </c>
      <c r="Q17" s="28">
        <f t="shared" si="0"/>
        <v>123342938</v>
      </c>
      <c r="R17" s="28">
        <f t="shared" si="0"/>
        <v>-85828321</v>
      </c>
      <c r="S17" s="28">
        <f t="shared" si="0"/>
        <v>-128096757</v>
      </c>
      <c r="T17" s="28">
        <f t="shared" si="0"/>
        <v>-93467489</v>
      </c>
      <c r="U17" s="28">
        <f t="shared" si="0"/>
        <v>-341946832</v>
      </c>
      <c r="V17" s="28">
        <f t="shared" si="0"/>
        <v>-563511078</v>
      </c>
      <c r="W17" s="28">
        <f t="shared" si="0"/>
        <v>-981670976</v>
      </c>
      <c r="X17" s="28">
        <f t="shared" si="0"/>
        <v>-971832142</v>
      </c>
      <c r="Y17" s="28">
        <f t="shared" si="0"/>
        <v>-9838834</v>
      </c>
      <c r="Z17" s="29">
        <f>+IF(X17&lt;&gt;0,+(Y17/X17)*100,0)</f>
        <v>1.0124005550744586</v>
      </c>
      <c r="AA17" s="30">
        <f>SUM(AA6:AA16)</f>
        <v>-971832142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-1238844</v>
      </c>
      <c r="D23" s="40"/>
      <c r="E23" s="19">
        <v>1410109</v>
      </c>
      <c r="F23" s="20">
        <v>1410109</v>
      </c>
      <c r="G23" s="36">
        <v>89327</v>
      </c>
      <c r="H23" s="36">
        <v>-2641048</v>
      </c>
      <c r="I23" s="36">
        <v>2644034</v>
      </c>
      <c r="J23" s="20">
        <v>92313</v>
      </c>
      <c r="K23" s="36">
        <v>-38146</v>
      </c>
      <c r="L23" s="36">
        <v>39432</v>
      </c>
      <c r="M23" s="20"/>
      <c r="N23" s="36">
        <v>1286</v>
      </c>
      <c r="O23" s="36">
        <v>39432</v>
      </c>
      <c r="P23" s="36">
        <v>-39432</v>
      </c>
      <c r="Q23" s="20">
        <v>39432</v>
      </c>
      <c r="R23" s="36">
        <v>39432</v>
      </c>
      <c r="S23" s="36">
        <v>-817895</v>
      </c>
      <c r="T23" s="20">
        <v>739031</v>
      </c>
      <c r="U23" s="36">
        <v>-2496736</v>
      </c>
      <c r="V23" s="36">
        <v>-2575600</v>
      </c>
      <c r="W23" s="36">
        <v>-2442569</v>
      </c>
      <c r="X23" s="20">
        <v>2060109</v>
      </c>
      <c r="Y23" s="36">
        <v>-4502678</v>
      </c>
      <c r="Z23" s="37">
        <v>-218.57</v>
      </c>
      <c r="AA23" s="38">
        <v>1410109</v>
      </c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>
        <v>24403</v>
      </c>
      <c r="I24" s="20">
        <v>-24403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-1238844</v>
      </c>
      <c r="D27" s="26">
        <f>SUM(D21:D26)</f>
        <v>0</v>
      </c>
      <c r="E27" s="27">
        <f t="shared" si="1"/>
        <v>1410109</v>
      </c>
      <c r="F27" s="28">
        <f t="shared" si="1"/>
        <v>1410109</v>
      </c>
      <c r="G27" s="28">
        <f t="shared" si="1"/>
        <v>89327</v>
      </c>
      <c r="H27" s="28">
        <f t="shared" si="1"/>
        <v>-2616645</v>
      </c>
      <c r="I27" s="28">
        <f t="shared" si="1"/>
        <v>2619631</v>
      </c>
      <c r="J27" s="28">
        <f t="shared" si="1"/>
        <v>92313</v>
      </c>
      <c r="K27" s="28">
        <f t="shared" si="1"/>
        <v>-38146</v>
      </c>
      <c r="L27" s="28">
        <f t="shared" si="1"/>
        <v>39432</v>
      </c>
      <c r="M27" s="28">
        <f t="shared" si="1"/>
        <v>0</v>
      </c>
      <c r="N27" s="28">
        <f t="shared" si="1"/>
        <v>1286</v>
      </c>
      <c r="O27" s="28">
        <f t="shared" si="1"/>
        <v>39432</v>
      </c>
      <c r="P27" s="28">
        <f t="shared" si="1"/>
        <v>-39432</v>
      </c>
      <c r="Q27" s="28">
        <f t="shared" si="1"/>
        <v>39432</v>
      </c>
      <c r="R27" s="28">
        <f t="shared" si="1"/>
        <v>39432</v>
      </c>
      <c r="S27" s="28">
        <f t="shared" si="1"/>
        <v>-817895</v>
      </c>
      <c r="T27" s="28">
        <f t="shared" si="1"/>
        <v>739031</v>
      </c>
      <c r="U27" s="28">
        <f t="shared" si="1"/>
        <v>-2496736</v>
      </c>
      <c r="V27" s="28">
        <f t="shared" si="1"/>
        <v>-2575600</v>
      </c>
      <c r="W27" s="28">
        <f t="shared" si="1"/>
        <v>-2442569</v>
      </c>
      <c r="X27" s="28">
        <f t="shared" si="1"/>
        <v>2060109</v>
      </c>
      <c r="Y27" s="28">
        <f t="shared" si="1"/>
        <v>-4502678</v>
      </c>
      <c r="Z27" s="29">
        <f>+IF(X27&lt;&gt;0,+(Y27/X27)*100,0)</f>
        <v>-218.56503709269754</v>
      </c>
      <c r="AA27" s="30">
        <f>SUM(AA21:AA26)</f>
        <v>1410109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544586</v>
      </c>
      <c r="D33" s="18"/>
      <c r="E33" s="19">
        <v>97936</v>
      </c>
      <c r="F33" s="20">
        <v>97936</v>
      </c>
      <c r="G33" s="20">
        <v>-57286</v>
      </c>
      <c r="H33" s="36">
        <v>21644997</v>
      </c>
      <c r="I33" s="36">
        <v>-21658967</v>
      </c>
      <c r="J33" s="36">
        <v>-71256</v>
      </c>
      <c r="K33" s="20">
        <v>-8598</v>
      </c>
      <c r="L33" s="20">
        <v>8528</v>
      </c>
      <c r="M33" s="20">
        <v>2030</v>
      </c>
      <c r="N33" s="20">
        <v>1960</v>
      </c>
      <c r="O33" s="36">
        <v>12332</v>
      </c>
      <c r="P33" s="36">
        <v>-12989</v>
      </c>
      <c r="Q33" s="36">
        <v>-36665</v>
      </c>
      <c r="R33" s="20">
        <v>-37322</v>
      </c>
      <c r="S33" s="20">
        <v>50212</v>
      </c>
      <c r="T33" s="20">
        <v>-1100</v>
      </c>
      <c r="U33" s="20">
        <v>474457</v>
      </c>
      <c r="V33" s="36">
        <v>523569</v>
      </c>
      <c r="W33" s="36">
        <v>416951</v>
      </c>
      <c r="X33" s="36">
        <v>-578936</v>
      </c>
      <c r="Y33" s="20">
        <v>995887</v>
      </c>
      <c r="Z33" s="21">
        <v>-172.02</v>
      </c>
      <c r="AA33" s="22">
        <v>97936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544586</v>
      </c>
      <c r="D36" s="26">
        <f>SUM(D31:D35)</f>
        <v>0</v>
      </c>
      <c r="E36" s="27">
        <f t="shared" si="2"/>
        <v>97936</v>
      </c>
      <c r="F36" s="28">
        <f t="shared" si="2"/>
        <v>97936</v>
      </c>
      <c r="G36" s="28">
        <f t="shared" si="2"/>
        <v>-57286</v>
      </c>
      <c r="H36" s="28">
        <f t="shared" si="2"/>
        <v>21644997</v>
      </c>
      <c r="I36" s="28">
        <f t="shared" si="2"/>
        <v>-21658967</v>
      </c>
      <c r="J36" s="28">
        <f t="shared" si="2"/>
        <v>-71256</v>
      </c>
      <c r="K36" s="28">
        <f t="shared" si="2"/>
        <v>-8598</v>
      </c>
      <c r="L36" s="28">
        <f t="shared" si="2"/>
        <v>8528</v>
      </c>
      <c r="M36" s="28">
        <f t="shared" si="2"/>
        <v>2030</v>
      </c>
      <c r="N36" s="28">
        <f t="shared" si="2"/>
        <v>1960</v>
      </c>
      <c r="O36" s="28">
        <f t="shared" si="2"/>
        <v>12332</v>
      </c>
      <c r="P36" s="28">
        <f t="shared" si="2"/>
        <v>-12989</v>
      </c>
      <c r="Q36" s="28">
        <f t="shared" si="2"/>
        <v>-36665</v>
      </c>
      <c r="R36" s="28">
        <f t="shared" si="2"/>
        <v>-37322</v>
      </c>
      <c r="S36" s="28">
        <f t="shared" si="2"/>
        <v>50212</v>
      </c>
      <c r="T36" s="28">
        <f t="shared" si="2"/>
        <v>-1100</v>
      </c>
      <c r="U36" s="28">
        <f t="shared" si="2"/>
        <v>474457</v>
      </c>
      <c r="V36" s="28">
        <f t="shared" si="2"/>
        <v>523569</v>
      </c>
      <c r="W36" s="28">
        <f t="shared" si="2"/>
        <v>416951</v>
      </c>
      <c r="X36" s="28">
        <f t="shared" si="2"/>
        <v>-578936</v>
      </c>
      <c r="Y36" s="28">
        <f t="shared" si="2"/>
        <v>995887</v>
      </c>
      <c r="Z36" s="29">
        <f>+IF(X36&lt;&gt;0,+(Y36/X36)*100,0)</f>
        <v>-172.0202233062031</v>
      </c>
      <c r="AA36" s="30">
        <f>SUM(AA31:AA35)</f>
        <v>97936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-1067544917</v>
      </c>
      <c r="D38" s="32">
        <f>+D17+D27+D36</f>
        <v>0</v>
      </c>
      <c r="E38" s="33">
        <f t="shared" si="3"/>
        <v>-1090353878</v>
      </c>
      <c r="F38" s="2">
        <f t="shared" si="3"/>
        <v>-970324097</v>
      </c>
      <c r="G38" s="2">
        <f t="shared" si="3"/>
        <v>7333677</v>
      </c>
      <c r="H38" s="2">
        <f t="shared" si="3"/>
        <v>-83304822</v>
      </c>
      <c r="I38" s="2">
        <f t="shared" si="3"/>
        <v>-101005095</v>
      </c>
      <c r="J38" s="2">
        <f t="shared" si="3"/>
        <v>-176976240</v>
      </c>
      <c r="K38" s="2">
        <f t="shared" si="3"/>
        <v>-68566560</v>
      </c>
      <c r="L38" s="2">
        <f t="shared" si="3"/>
        <v>-81583690</v>
      </c>
      <c r="M38" s="2">
        <f t="shared" si="3"/>
        <v>-5180784</v>
      </c>
      <c r="N38" s="2">
        <f t="shared" si="3"/>
        <v>-155331034</v>
      </c>
      <c r="O38" s="2">
        <f t="shared" si="3"/>
        <v>-130455640</v>
      </c>
      <c r="P38" s="2">
        <f t="shared" si="3"/>
        <v>-78716276</v>
      </c>
      <c r="Q38" s="2">
        <f t="shared" si="3"/>
        <v>123345705</v>
      </c>
      <c r="R38" s="2">
        <f t="shared" si="3"/>
        <v>-85826211</v>
      </c>
      <c r="S38" s="2">
        <f t="shared" si="3"/>
        <v>-128864440</v>
      </c>
      <c r="T38" s="2">
        <f t="shared" si="3"/>
        <v>-92729558</v>
      </c>
      <c r="U38" s="2">
        <f t="shared" si="3"/>
        <v>-343969111</v>
      </c>
      <c r="V38" s="2">
        <f t="shared" si="3"/>
        <v>-565563109</v>
      </c>
      <c r="W38" s="2">
        <f t="shared" si="3"/>
        <v>-983696594</v>
      </c>
      <c r="X38" s="2">
        <f t="shared" si="3"/>
        <v>-970350969</v>
      </c>
      <c r="Y38" s="2">
        <f t="shared" si="3"/>
        <v>-13345625</v>
      </c>
      <c r="Z38" s="34">
        <f>+IF(X38&lt;&gt;0,+(Y38/X38)*100,0)</f>
        <v>1.3753399982434604</v>
      </c>
      <c r="AA38" s="35">
        <f>+AA17+AA27+AA36</f>
        <v>-970324097</v>
      </c>
    </row>
    <row r="39" spans="1:27" ht="12.75">
      <c r="A39" s="23" t="s">
        <v>59</v>
      </c>
      <c r="B39" s="17"/>
      <c r="C39" s="32">
        <v>-23955634</v>
      </c>
      <c r="D39" s="32"/>
      <c r="E39" s="33">
        <v>167653294</v>
      </c>
      <c r="F39" s="2">
        <v>167647826</v>
      </c>
      <c r="G39" s="2">
        <v>-252377</v>
      </c>
      <c r="H39" s="2">
        <f>+G40+H60</f>
        <v>9929370</v>
      </c>
      <c r="I39" s="2">
        <f>+H40+I60</f>
        <v>-73811267</v>
      </c>
      <c r="J39" s="2">
        <f>+G39</f>
        <v>-252377</v>
      </c>
      <c r="K39" s="2">
        <f>+I40+K60</f>
        <v>-174733300</v>
      </c>
      <c r="L39" s="2">
        <f>+K40+L60</f>
        <v>-242547722</v>
      </c>
      <c r="M39" s="2">
        <f>+L40+M60</f>
        <v>-324101869</v>
      </c>
      <c r="N39" s="2">
        <f>+K39</f>
        <v>-174733300</v>
      </c>
      <c r="O39" s="2">
        <f>+M40+O60</f>
        <v>-329353463</v>
      </c>
      <c r="P39" s="2">
        <f>+O40+P60</f>
        <v>-459807400</v>
      </c>
      <c r="Q39" s="2">
        <f>+P40+Q60</f>
        <v>-538516447</v>
      </c>
      <c r="R39" s="2">
        <f>+O39</f>
        <v>-329353463</v>
      </c>
      <c r="S39" s="2">
        <f>+Q40+S60</f>
        <v>-415148794</v>
      </c>
      <c r="T39" s="2">
        <f>+S40+T60</f>
        <v>-544104390</v>
      </c>
      <c r="U39" s="2">
        <f>+T40+U60</f>
        <v>-636526948</v>
      </c>
      <c r="V39" s="2">
        <f>+S39</f>
        <v>-415148794</v>
      </c>
      <c r="W39" s="2">
        <f>+G39</f>
        <v>-252377</v>
      </c>
      <c r="X39" s="2">
        <v>13970652</v>
      </c>
      <c r="Y39" s="2">
        <f>+W39-X39</f>
        <v>-14223029</v>
      </c>
      <c r="Z39" s="34">
        <f>+IF(X39&lt;&gt;0,+(Y39/X39)*100,0)</f>
        <v>-101.8064797548461</v>
      </c>
      <c r="AA39" s="35">
        <v>167647826</v>
      </c>
    </row>
    <row r="40" spans="1:27" ht="12.75">
      <c r="A40" s="41" t="s">
        <v>61</v>
      </c>
      <c r="B40" s="42" t="s">
        <v>60</v>
      </c>
      <c r="C40" s="43">
        <f>+C38+C39</f>
        <v>-1091500551</v>
      </c>
      <c r="D40" s="43">
        <f aca="true" t="shared" si="4" ref="D40:AA40">+D38+D39</f>
        <v>0</v>
      </c>
      <c r="E40" s="44">
        <f t="shared" si="4"/>
        <v>-922700584</v>
      </c>
      <c r="F40" s="45">
        <f t="shared" si="4"/>
        <v>-802676271</v>
      </c>
      <c r="G40" s="45">
        <f t="shared" si="4"/>
        <v>7081300</v>
      </c>
      <c r="H40" s="45">
        <f t="shared" si="4"/>
        <v>-73375452</v>
      </c>
      <c r="I40" s="45">
        <f t="shared" si="4"/>
        <v>-174816362</v>
      </c>
      <c r="J40" s="45">
        <f>+I40</f>
        <v>-174816362</v>
      </c>
      <c r="K40" s="45">
        <f t="shared" si="4"/>
        <v>-243299860</v>
      </c>
      <c r="L40" s="45">
        <f t="shared" si="4"/>
        <v>-324131412</v>
      </c>
      <c r="M40" s="45">
        <f t="shared" si="4"/>
        <v>-329282653</v>
      </c>
      <c r="N40" s="45">
        <f>+M40</f>
        <v>-329282653</v>
      </c>
      <c r="O40" s="45">
        <f t="shared" si="4"/>
        <v>-459809103</v>
      </c>
      <c r="P40" s="45">
        <f t="shared" si="4"/>
        <v>-538523676</v>
      </c>
      <c r="Q40" s="45">
        <f t="shared" si="4"/>
        <v>-415170742</v>
      </c>
      <c r="R40" s="45">
        <f>+Q40</f>
        <v>-415170742</v>
      </c>
      <c r="S40" s="45">
        <f t="shared" si="4"/>
        <v>-544013234</v>
      </c>
      <c r="T40" s="45">
        <f t="shared" si="4"/>
        <v>-636833948</v>
      </c>
      <c r="U40" s="45">
        <f t="shared" si="4"/>
        <v>-980496059</v>
      </c>
      <c r="V40" s="45">
        <f>+U40</f>
        <v>-980496059</v>
      </c>
      <c r="W40" s="45">
        <f>+V40</f>
        <v>-980496059</v>
      </c>
      <c r="X40" s="45">
        <f t="shared" si="4"/>
        <v>-956380317</v>
      </c>
      <c r="Y40" s="45">
        <f t="shared" si="4"/>
        <v>-27568654</v>
      </c>
      <c r="Z40" s="46">
        <f>+IF(X40&lt;&gt;0,+(Y40/X40)*100,0)</f>
        <v>2.8826036577664116</v>
      </c>
      <c r="AA40" s="47">
        <f t="shared" si="4"/>
        <v>-802676271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1" ht="12.75" hidden="1">
      <c r="G60">
        <v>-252377</v>
      </c>
      <c r="H60">
        <v>2848070</v>
      </c>
      <c r="I60">
        <v>-435815</v>
      </c>
      <c r="J60">
        <v>-252377</v>
      </c>
      <c r="K60">
        <v>83062</v>
      </c>
      <c r="L60">
        <v>752138</v>
      </c>
      <c r="M60">
        <v>29543</v>
      </c>
      <c r="N60">
        <v>83062</v>
      </c>
      <c r="O60">
        <v>-70810</v>
      </c>
      <c r="P60">
        <v>1703</v>
      </c>
      <c r="Q60">
        <v>7229</v>
      </c>
      <c r="R60">
        <v>-70810</v>
      </c>
      <c r="S60">
        <v>21948</v>
      </c>
      <c r="T60">
        <v>-91156</v>
      </c>
      <c r="U60">
        <v>307000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>
        <v>19586</v>
      </c>
      <c r="D9" s="18"/>
      <c r="E9" s="19"/>
      <c r="F9" s="20"/>
      <c r="G9" s="20"/>
      <c r="H9" s="20">
        <v>13436</v>
      </c>
      <c r="I9" s="20"/>
      <c r="J9" s="20">
        <v>13436</v>
      </c>
      <c r="K9" s="20"/>
      <c r="L9" s="20">
        <v>1000</v>
      </c>
      <c r="M9" s="20">
        <v>485</v>
      </c>
      <c r="N9" s="20">
        <v>1485</v>
      </c>
      <c r="O9" s="20"/>
      <c r="P9" s="20">
        <v>14922</v>
      </c>
      <c r="Q9" s="20">
        <v>359</v>
      </c>
      <c r="R9" s="20">
        <v>15281</v>
      </c>
      <c r="S9" s="20"/>
      <c r="T9" s="20"/>
      <c r="U9" s="20">
        <v>15646</v>
      </c>
      <c r="V9" s="20">
        <v>15646</v>
      </c>
      <c r="W9" s="20">
        <v>45848</v>
      </c>
      <c r="X9" s="20"/>
      <c r="Y9" s="20">
        <v>45848</v>
      </c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-140153155</v>
      </c>
      <c r="D14" s="18"/>
      <c r="E14" s="19">
        <v>-139411500</v>
      </c>
      <c r="F14" s="20">
        <v>-158826000</v>
      </c>
      <c r="G14" s="20">
        <v>-9360878</v>
      </c>
      <c r="H14" s="20">
        <v>-22349592</v>
      </c>
      <c r="I14" s="20">
        <v>-12216428</v>
      </c>
      <c r="J14" s="20">
        <v>-43926898</v>
      </c>
      <c r="K14" s="20">
        <v>-10230843</v>
      </c>
      <c r="L14" s="20">
        <v>-12650384</v>
      </c>
      <c r="M14" s="20">
        <v>-16867006</v>
      </c>
      <c r="N14" s="20">
        <v>-39748233</v>
      </c>
      <c r="O14" s="20">
        <v>-8719669</v>
      </c>
      <c r="P14" s="20">
        <v>-98541653</v>
      </c>
      <c r="Q14" s="20">
        <v>-11788230</v>
      </c>
      <c r="R14" s="20">
        <v>-119049552</v>
      </c>
      <c r="S14" s="20">
        <v>-6703131</v>
      </c>
      <c r="T14" s="20">
        <v>-10537282</v>
      </c>
      <c r="U14" s="20">
        <v>-138482154</v>
      </c>
      <c r="V14" s="20">
        <v>-155722567</v>
      </c>
      <c r="W14" s="20">
        <v>-358447250</v>
      </c>
      <c r="X14" s="20">
        <v>-158826000</v>
      </c>
      <c r="Y14" s="20">
        <v>-199621250</v>
      </c>
      <c r="Z14" s="21">
        <v>125.69</v>
      </c>
      <c r="AA14" s="22">
        <v>-158826000</v>
      </c>
    </row>
    <row r="15" spans="1:27" ht="12.75">
      <c r="A15" s="23" t="s">
        <v>42</v>
      </c>
      <c r="B15" s="17"/>
      <c r="C15" s="18">
        <v>-167322</v>
      </c>
      <c r="D15" s="18"/>
      <c r="E15" s="19">
        <v>-300000</v>
      </c>
      <c r="F15" s="20">
        <v>-200000</v>
      </c>
      <c r="G15" s="20"/>
      <c r="H15" s="20"/>
      <c r="I15" s="20"/>
      <c r="J15" s="20"/>
      <c r="K15" s="20"/>
      <c r="L15" s="20"/>
      <c r="M15" s="20">
        <v>-41703</v>
      </c>
      <c r="N15" s="20">
        <v>-41703</v>
      </c>
      <c r="O15" s="20"/>
      <c r="P15" s="20">
        <v>-41703</v>
      </c>
      <c r="Q15" s="20">
        <v>-18591</v>
      </c>
      <c r="R15" s="20">
        <v>-60294</v>
      </c>
      <c r="S15" s="20"/>
      <c r="T15" s="20"/>
      <c r="U15" s="20">
        <v>-66302</v>
      </c>
      <c r="V15" s="20">
        <v>-66302</v>
      </c>
      <c r="W15" s="20">
        <v>-168299</v>
      </c>
      <c r="X15" s="20">
        <v>-200000</v>
      </c>
      <c r="Y15" s="20">
        <v>31701</v>
      </c>
      <c r="Z15" s="21">
        <v>-15.85</v>
      </c>
      <c r="AA15" s="22">
        <v>-200000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-140300891</v>
      </c>
      <c r="D17" s="26">
        <f>SUM(D6:D16)</f>
        <v>0</v>
      </c>
      <c r="E17" s="27">
        <f t="shared" si="0"/>
        <v>-139711500</v>
      </c>
      <c r="F17" s="28">
        <f t="shared" si="0"/>
        <v>-159026000</v>
      </c>
      <c r="G17" s="28">
        <f t="shared" si="0"/>
        <v>-9360878</v>
      </c>
      <c r="H17" s="28">
        <f t="shared" si="0"/>
        <v>-22336156</v>
      </c>
      <c r="I17" s="28">
        <f t="shared" si="0"/>
        <v>-12216428</v>
      </c>
      <c r="J17" s="28">
        <f t="shared" si="0"/>
        <v>-43913462</v>
      </c>
      <c r="K17" s="28">
        <f t="shared" si="0"/>
        <v>-10230843</v>
      </c>
      <c r="L17" s="28">
        <f t="shared" si="0"/>
        <v>-12649384</v>
      </c>
      <c r="M17" s="28">
        <f t="shared" si="0"/>
        <v>-16908224</v>
      </c>
      <c r="N17" s="28">
        <f t="shared" si="0"/>
        <v>-39788451</v>
      </c>
      <c r="O17" s="28">
        <f t="shared" si="0"/>
        <v>-8719669</v>
      </c>
      <c r="P17" s="28">
        <f t="shared" si="0"/>
        <v>-98568434</v>
      </c>
      <c r="Q17" s="28">
        <f t="shared" si="0"/>
        <v>-11806462</v>
      </c>
      <c r="R17" s="28">
        <f t="shared" si="0"/>
        <v>-119094565</v>
      </c>
      <c r="S17" s="28">
        <f t="shared" si="0"/>
        <v>-6703131</v>
      </c>
      <c r="T17" s="28">
        <f t="shared" si="0"/>
        <v>-10537282</v>
      </c>
      <c r="U17" s="28">
        <f t="shared" si="0"/>
        <v>-138532810</v>
      </c>
      <c r="V17" s="28">
        <f t="shared" si="0"/>
        <v>-155773223</v>
      </c>
      <c r="W17" s="28">
        <f t="shared" si="0"/>
        <v>-358569701</v>
      </c>
      <c r="X17" s="28">
        <f t="shared" si="0"/>
        <v>-159026000</v>
      </c>
      <c r="Y17" s="28">
        <f t="shared" si="0"/>
        <v>-199543701</v>
      </c>
      <c r="Z17" s="29">
        <f>+IF(X17&lt;&gt;0,+(Y17/X17)*100,0)</f>
        <v>125.478664495114</v>
      </c>
      <c r="AA17" s="30">
        <f>SUM(AA6:AA16)</f>
        <v>-159026000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/>
      <c r="F33" s="20"/>
      <c r="G33" s="20">
        <v>174</v>
      </c>
      <c r="H33" s="36">
        <v>-1731</v>
      </c>
      <c r="I33" s="36">
        <v>-1158</v>
      </c>
      <c r="J33" s="36">
        <v>-2715</v>
      </c>
      <c r="K33" s="20">
        <v>3519</v>
      </c>
      <c r="L33" s="20">
        <v>-2350</v>
      </c>
      <c r="M33" s="20">
        <v>-54</v>
      </c>
      <c r="N33" s="20">
        <v>1115</v>
      </c>
      <c r="O33" s="36">
        <v>-161</v>
      </c>
      <c r="P33" s="36">
        <v>-8352</v>
      </c>
      <c r="Q33" s="36">
        <v>10983</v>
      </c>
      <c r="R33" s="20">
        <v>2470</v>
      </c>
      <c r="S33" s="20">
        <v>-870</v>
      </c>
      <c r="T33" s="20"/>
      <c r="U33" s="20">
        <v>-33027</v>
      </c>
      <c r="V33" s="36">
        <v>-33897</v>
      </c>
      <c r="W33" s="36">
        <v>-33027</v>
      </c>
      <c r="X33" s="36"/>
      <c r="Y33" s="20">
        <v>-33027</v>
      </c>
      <c r="Z33" s="21"/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0</v>
      </c>
      <c r="F36" s="28">
        <f t="shared" si="2"/>
        <v>0</v>
      </c>
      <c r="G36" s="28">
        <f t="shared" si="2"/>
        <v>174</v>
      </c>
      <c r="H36" s="28">
        <f t="shared" si="2"/>
        <v>-1731</v>
      </c>
      <c r="I36" s="28">
        <f t="shared" si="2"/>
        <v>-1158</v>
      </c>
      <c r="J36" s="28">
        <f t="shared" si="2"/>
        <v>-2715</v>
      </c>
      <c r="K36" s="28">
        <f t="shared" si="2"/>
        <v>3519</v>
      </c>
      <c r="L36" s="28">
        <f t="shared" si="2"/>
        <v>-2350</v>
      </c>
      <c r="M36" s="28">
        <f t="shared" si="2"/>
        <v>-54</v>
      </c>
      <c r="N36" s="28">
        <f t="shared" si="2"/>
        <v>1115</v>
      </c>
      <c r="O36" s="28">
        <f t="shared" si="2"/>
        <v>-161</v>
      </c>
      <c r="P36" s="28">
        <f t="shared" si="2"/>
        <v>-8352</v>
      </c>
      <c r="Q36" s="28">
        <f t="shared" si="2"/>
        <v>10983</v>
      </c>
      <c r="R36" s="28">
        <f t="shared" si="2"/>
        <v>2470</v>
      </c>
      <c r="S36" s="28">
        <f t="shared" si="2"/>
        <v>-870</v>
      </c>
      <c r="T36" s="28">
        <f t="shared" si="2"/>
        <v>0</v>
      </c>
      <c r="U36" s="28">
        <f t="shared" si="2"/>
        <v>-33027</v>
      </c>
      <c r="V36" s="28">
        <f t="shared" si="2"/>
        <v>-33897</v>
      </c>
      <c r="W36" s="28">
        <f t="shared" si="2"/>
        <v>-33027</v>
      </c>
      <c r="X36" s="28">
        <f t="shared" si="2"/>
        <v>0</v>
      </c>
      <c r="Y36" s="28">
        <f t="shared" si="2"/>
        <v>-33027</v>
      </c>
      <c r="Z36" s="29">
        <f>+IF(X36&lt;&gt;0,+(Y36/X36)*100,0)</f>
        <v>0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-140300891</v>
      </c>
      <c r="D38" s="32">
        <f>+D17+D27+D36</f>
        <v>0</v>
      </c>
      <c r="E38" s="33">
        <f t="shared" si="3"/>
        <v>-139711500</v>
      </c>
      <c r="F38" s="2">
        <f t="shared" si="3"/>
        <v>-159026000</v>
      </c>
      <c r="G38" s="2">
        <f t="shared" si="3"/>
        <v>-9360704</v>
      </c>
      <c r="H38" s="2">
        <f t="shared" si="3"/>
        <v>-22337887</v>
      </c>
      <c r="I38" s="2">
        <f t="shared" si="3"/>
        <v>-12217586</v>
      </c>
      <c r="J38" s="2">
        <f t="shared" si="3"/>
        <v>-43916177</v>
      </c>
      <c r="K38" s="2">
        <f t="shared" si="3"/>
        <v>-10227324</v>
      </c>
      <c r="L38" s="2">
        <f t="shared" si="3"/>
        <v>-12651734</v>
      </c>
      <c r="M38" s="2">
        <f t="shared" si="3"/>
        <v>-16908278</v>
      </c>
      <c r="N38" s="2">
        <f t="shared" si="3"/>
        <v>-39787336</v>
      </c>
      <c r="O38" s="2">
        <f t="shared" si="3"/>
        <v>-8719830</v>
      </c>
      <c r="P38" s="2">
        <f t="shared" si="3"/>
        <v>-98576786</v>
      </c>
      <c r="Q38" s="2">
        <f t="shared" si="3"/>
        <v>-11795479</v>
      </c>
      <c r="R38" s="2">
        <f t="shared" si="3"/>
        <v>-119092095</v>
      </c>
      <c r="S38" s="2">
        <f t="shared" si="3"/>
        <v>-6704001</v>
      </c>
      <c r="T38" s="2">
        <f t="shared" si="3"/>
        <v>-10537282</v>
      </c>
      <c r="U38" s="2">
        <f t="shared" si="3"/>
        <v>-138565837</v>
      </c>
      <c r="V38" s="2">
        <f t="shared" si="3"/>
        <v>-155807120</v>
      </c>
      <c r="W38" s="2">
        <f t="shared" si="3"/>
        <v>-358602728</v>
      </c>
      <c r="X38" s="2">
        <f t="shared" si="3"/>
        <v>-159026000</v>
      </c>
      <c r="Y38" s="2">
        <f t="shared" si="3"/>
        <v>-199576728</v>
      </c>
      <c r="Z38" s="34">
        <f>+IF(X38&lt;&gt;0,+(Y38/X38)*100,0)</f>
        <v>125.49943279715268</v>
      </c>
      <c r="AA38" s="35">
        <f>+AA17+AA27+AA36</f>
        <v>-159026000</v>
      </c>
    </row>
    <row r="39" spans="1:27" ht="12.75">
      <c r="A39" s="23" t="s">
        <v>59</v>
      </c>
      <c r="B39" s="17"/>
      <c r="C39" s="32"/>
      <c r="D39" s="32"/>
      <c r="E39" s="33"/>
      <c r="F39" s="2"/>
      <c r="G39" s="2"/>
      <c r="H39" s="2">
        <f>+G40+H60</f>
        <v>-9360704</v>
      </c>
      <c r="I39" s="2">
        <f>+H40+I60</f>
        <v>-31698591</v>
      </c>
      <c r="J39" s="2">
        <f>+G39</f>
        <v>0</v>
      </c>
      <c r="K39" s="2">
        <f>+I40+K60</f>
        <v>-43916177</v>
      </c>
      <c r="L39" s="2">
        <f>+K40+L60</f>
        <v>-54143501</v>
      </c>
      <c r="M39" s="2">
        <f>+L40+M60</f>
        <v>-66795235</v>
      </c>
      <c r="N39" s="2">
        <f>+K39</f>
        <v>-43916177</v>
      </c>
      <c r="O39" s="2">
        <f>+M40+O60</f>
        <v>-83703513</v>
      </c>
      <c r="P39" s="2">
        <f>+O40+P60</f>
        <v>-92423343</v>
      </c>
      <c r="Q39" s="2">
        <f>+P40+Q60</f>
        <v>-191000129</v>
      </c>
      <c r="R39" s="2">
        <f>+O39</f>
        <v>-83703513</v>
      </c>
      <c r="S39" s="2">
        <f>+Q40+S60</f>
        <v>-202795608</v>
      </c>
      <c r="T39" s="2">
        <f>+S40+T60</f>
        <v>-209499609</v>
      </c>
      <c r="U39" s="2">
        <f>+T40+U60</f>
        <v>-220036891</v>
      </c>
      <c r="V39" s="2">
        <f>+S39</f>
        <v>-202795608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-140300891</v>
      </c>
      <c r="D40" s="43">
        <f aca="true" t="shared" si="4" ref="D40:AA40">+D38+D39</f>
        <v>0</v>
      </c>
      <c r="E40" s="44">
        <f t="shared" si="4"/>
        <v>-139711500</v>
      </c>
      <c r="F40" s="45">
        <f t="shared" si="4"/>
        <v>-159026000</v>
      </c>
      <c r="G40" s="45">
        <f t="shared" si="4"/>
        <v>-9360704</v>
      </c>
      <c r="H40" s="45">
        <f t="shared" si="4"/>
        <v>-31698591</v>
      </c>
      <c r="I40" s="45">
        <f t="shared" si="4"/>
        <v>-43916177</v>
      </c>
      <c r="J40" s="45">
        <f>+I40</f>
        <v>-43916177</v>
      </c>
      <c r="K40" s="45">
        <f t="shared" si="4"/>
        <v>-54143501</v>
      </c>
      <c r="L40" s="45">
        <f t="shared" si="4"/>
        <v>-66795235</v>
      </c>
      <c r="M40" s="45">
        <f t="shared" si="4"/>
        <v>-83703513</v>
      </c>
      <c r="N40" s="45">
        <f>+M40</f>
        <v>-83703513</v>
      </c>
      <c r="O40" s="45">
        <f t="shared" si="4"/>
        <v>-92423343</v>
      </c>
      <c r="P40" s="45">
        <f t="shared" si="4"/>
        <v>-191000129</v>
      </c>
      <c r="Q40" s="45">
        <f t="shared" si="4"/>
        <v>-202795608</v>
      </c>
      <c r="R40" s="45">
        <f>+Q40</f>
        <v>-202795608</v>
      </c>
      <c r="S40" s="45">
        <f t="shared" si="4"/>
        <v>-209499609</v>
      </c>
      <c r="T40" s="45">
        <f t="shared" si="4"/>
        <v>-220036891</v>
      </c>
      <c r="U40" s="45">
        <f t="shared" si="4"/>
        <v>-358602728</v>
      </c>
      <c r="V40" s="45">
        <f>+U40</f>
        <v>-358602728</v>
      </c>
      <c r="W40" s="45">
        <f>+V40</f>
        <v>-358602728</v>
      </c>
      <c r="X40" s="45">
        <f t="shared" si="4"/>
        <v>-159026000</v>
      </c>
      <c r="Y40" s="45">
        <f t="shared" si="4"/>
        <v>-199576728</v>
      </c>
      <c r="Z40" s="46">
        <f>+IF(X40&lt;&gt;0,+(Y40/X40)*100,0)</f>
        <v>125.49943279715268</v>
      </c>
      <c r="AA40" s="47">
        <f t="shared" si="4"/>
        <v>-159026000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118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185738100</v>
      </c>
      <c r="F6" s="20">
        <v>186622975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186622975</v>
      </c>
      <c r="Y6" s="20">
        <v>-186622975</v>
      </c>
      <c r="Z6" s="21">
        <v>-100</v>
      </c>
      <c r="AA6" s="22">
        <v>186622975</v>
      </c>
    </row>
    <row r="7" spans="1:27" ht="12.75">
      <c r="A7" s="23" t="s">
        <v>34</v>
      </c>
      <c r="B7" s="17"/>
      <c r="C7" s="18"/>
      <c r="D7" s="18"/>
      <c r="E7" s="19">
        <v>96062984</v>
      </c>
      <c r="F7" s="20">
        <v>96261538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96261538</v>
      </c>
      <c r="Y7" s="20">
        <v>-96261538</v>
      </c>
      <c r="Z7" s="21">
        <v>-100</v>
      </c>
      <c r="AA7" s="22">
        <v>96261538</v>
      </c>
    </row>
    <row r="8" spans="1:27" ht="12.75">
      <c r="A8" s="23" t="s">
        <v>35</v>
      </c>
      <c r="B8" s="17"/>
      <c r="C8" s="18"/>
      <c r="D8" s="18"/>
      <c r="E8" s="19">
        <v>11676656</v>
      </c>
      <c r="F8" s="20">
        <v>14852176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14852176</v>
      </c>
      <c r="Y8" s="20">
        <v>-14852176</v>
      </c>
      <c r="Z8" s="21">
        <v>-100</v>
      </c>
      <c r="AA8" s="22">
        <v>14852176</v>
      </c>
    </row>
    <row r="9" spans="1:27" ht="12.75">
      <c r="A9" s="23" t="s">
        <v>36</v>
      </c>
      <c r="B9" s="17" t="s">
        <v>6</v>
      </c>
      <c r="C9" s="18"/>
      <c r="D9" s="18"/>
      <c r="E9" s="19">
        <v>82872566</v>
      </c>
      <c r="F9" s="20">
        <v>81872566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81872566</v>
      </c>
      <c r="Y9" s="20">
        <v>-81872566</v>
      </c>
      <c r="Z9" s="21">
        <v>-100</v>
      </c>
      <c r="AA9" s="22">
        <v>81872566</v>
      </c>
    </row>
    <row r="10" spans="1:27" ht="12.75">
      <c r="A10" s="23" t="s">
        <v>37</v>
      </c>
      <c r="B10" s="17" t="s">
        <v>6</v>
      </c>
      <c r="C10" s="18"/>
      <c r="D10" s="18"/>
      <c r="E10" s="19">
        <v>32337050</v>
      </c>
      <c r="F10" s="20">
        <v>32337050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32337050</v>
      </c>
      <c r="Y10" s="20">
        <v>-32337050</v>
      </c>
      <c r="Z10" s="21">
        <v>-100</v>
      </c>
      <c r="AA10" s="22">
        <v>32337050</v>
      </c>
    </row>
    <row r="11" spans="1:27" ht="12.75">
      <c r="A11" s="23" t="s">
        <v>38</v>
      </c>
      <c r="B11" s="17"/>
      <c r="C11" s="18"/>
      <c r="D11" s="18"/>
      <c r="E11" s="19"/>
      <c r="F11" s="20">
        <v>-634995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-634995</v>
      </c>
      <c r="Y11" s="20">
        <v>634995</v>
      </c>
      <c r="Z11" s="21">
        <v>-100</v>
      </c>
      <c r="AA11" s="22">
        <v>-634995</v>
      </c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-326234314</v>
      </c>
      <c r="D14" s="18"/>
      <c r="E14" s="19">
        <v>-366115220</v>
      </c>
      <c r="F14" s="20">
        <v>-373832373</v>
      </c>
      <c r="G14" s="20">
        <v>-20129351</v>
      </c>
      <c r="H14" s="20">
        <v>-34585316</v>
      </c>
      <c r="I14" s="20">
        <v>-34474084</v>
      </c>
      <c r="J14" s="20">
        <v>-89188751</v>
      </c>
      <c r="K14" s="20">
        <v>-32911829</v>
      </c>
      <c r="L14" s="20">
        <v>-19928726</v>
      </c>
      <c r="M14" s="20">
        <v>-36530804</v>
      </c>
      <c r="N14" s="20">
        <v>-89371359</v>
      </c>
      <c r="O14" s="20">
        <v>-16628147</v>
      </c>
      <c r="P14" s="20">
        <v>-28706354</v>
      </c>
      <c r="Q14" s="20">
        <v>-28769692</v>
      </c>
      <c r="R14" s="20">
        <v>-74104193</v>
      </c>
      <c r="S14" s="20">
        <v>-23688194</v>
      </c>
      <c r="T14" s="20">
        <v>-26403590</v>
      </c>
      <c r="U14" s="20">
        <v>-28142912</v>
      </c>
      <c r="V14" s="20">
        <v>-78234696</v>
      </c>
      <c r="W14" s="20">
        <v>-330898999</v>
      </c>
      <c r="X14" s="20">
        <v>-373832373</v>
      </c>
      <c r="Y14" s="20">
        <v>42933374</v>
      </c>
      <c r="Z14" s="21">
        <v>-11.48</v>
      </c>
      <c r="AA14" s="22">
        <v>-373832373</v>
      </c>
    </row>
    <row r="15" spans="1:27" ht="12.75">
      <c r="A15" s="23" t="s">
        <v>42</v>
      </c>
      <c r="B15" s="17"/>
      <c r="C15" s="18">
        <v>-2334709</v>
      </c>
      <c r="D15" s="18"/>
      <c r="E15" s="19">
        <v>-5992785</v>
      </c>
      <c r="F15" s="20">
        <v>-2570061</v>
      </c>
      <c r="G15" s="20"/>
      <c r="H15" s="20"/>
      <c r="I15" s="20">
        <v>-883937</v>
      </c>
      <c r="J15" s="20">
        <v>-883937</v>
      </c>
      <c r="K15" s="20">
        <v>-640</v>
      </c>
      <c r="L15" s="20">
        <v>-191</v>
      </c>
      <c r="M15" s="20">
        <v>-189134</v>
      </c>
      <c r="N15" s="20">
        <v>-189965</v>
      </c>
      <c r="O15" s="20">
        <v>-1074</v>
      </c>
      <c r="P15" s="20">
        <v>-77</v>
      </c>
      <c r="Q15" s="20">
        <v>-836365</v>
      </c>
      <c r="R15" s="20">
        <v>-837516</v>
      </c>
      <c r="S15" s="20">
        <v>1588</v>
      </c>
      <c r="T15" s="20">
        <v>-1100</v>
      </c>
      <c r="U15" s="20">
        <v>-155870</v>
      </c>
      <c r="V15" s="20">
        <v>-155382</v>
      </c>
      <c r="W15" s="20">
        <v>-2066800</v>
      </c>
      <c r="X15" s="20">
        <v>-2570061</v>
      </c>
      <c r="Y15" s="20">
        <v>503261</v>
      </c>
      <c r="Z15" s="21">
        <v>-19.58</v>
      </c>
      <c r="AA15" s="22">
        <v>-2570061</v>
      </c>
    </row>
    <row r="16" spans="1:27" ht="12.75">
      <c r="A16" s="23" t="s">
        <v>43</v>
      </c>
      <c r="B16" s="17" t="s">
        <v>6</v>
      </c>
      <c r="C16" s="18"/>
      <c r="D16" s="18"/>
      <c r="E16" s="19">
        <v>-360000</v>
      </c>
      <c r="F16" s="20">
        <v>-360000</v>
      </c>
      <c r="G16" s="20"/>
      <c r="H16" s="20">
        <v>-60000</v>
      </c>
      <c r="I16" s="20">
        <v>-30000</v>
      </c>
      <c r="J16" s="20">
        <v>-90000</v>
      </c>
      <c r="K16" s="20">
        <v>-30000</v>
      </c>
      <c r="L16" s="20">
        <v>-30000</v>
      </c>
      <c r="M16" s="20">
        <v>-30000</v>
      </c>
      <c r="N16" s="20">
        <v>-90000</v>
      </c>
      <c r="O16" s="20">
        <v>-30000</v>
      </c>
      <c r="P16" s="20">
        <v>-30000</v>
      </c>
      <c r="Q16" s="20">
        <v>-30000</v>
      </c>
      <c r="R16" s="20">
        <v>-90000</v>
      </c>
      <c r="S16" s="20">
        <v>-30000</v>
      </c>
      <c r="T16" s="20">
        <v>-30000</v>
      </c>
      <c r="U16" s="20">
        <v>-30000</v>
      </c>
      <c r="V16" s="20">
        <v>-90000</v>
      </c>
      <c r="W16" s="20">
        <v>-360000</v>
      </c>
      <c r="X16" s="20">
        <v>-360000</v>
      </c>
      <c r="Y16" s="20"/>
      <c r="Z16" s="21"/>
      <c r="AA16" s="22">
        <v>-360000</v>
      </c>
    </row>
    <row r="17" spans="1:27" ht="12.75">
      <c r="A17" s="24" t="s">
        <v>44</v>
      </c>
      <c r="B17" s="25"/>
      <c r="C17" s="26">
        <f aca="true" t="shared" si="0" ref="C17:Y17">SUM(C6:C16)</f>
        <v>-328569023</v>
      </c>
      <c r="D17" s="26">
        <f>SUM(D6:D16)</f>
        <v>0</v>
      </c>
      <c r="E17" s="27">
        <f t="shared" si="0"/>
        <v>36219351</v>
      </c>
      <c r="F17" s="28">
        <f t="shared" si="0"/>
        <v>34548876</v>
      </c>
      <c r="G17" s="28">
        <f t="shared" si="0"/>
        <v>-20129351</v>
      </c>
      <c r="H17" s="28">
        <f t="shared" si="0"/>
        <v>-34645316</v>
      </c>
      <c r="I17" s="28">
        <f t="shared" si="0"/>
        <v>-35388021</v>
      </c>
      <c r="J17" s="28">
        <f t="shared" si="0"/>
        <v>-90162688</v>
      </c>
      <c r="K17" s="28">
        <f t="shared" si="0"/>
        <v>-32942469</v>
      </c>
      <c r="L17" s="28">
        <f t="shared" si="0"/>
        <v>-19958917</v>
      </c>
      <c r="M17" s="28">
        <f t="shared" si="0"/>
        <v>-36749938</v>
      </c>
      <c r="N17" s="28">
        <f t="shared" si="0"/>
        <v>-89651324</v>
      </c>
      <c r="O17" s="28">
        <f t="shared" si="0"/>
        <v>-16659221</v>
      </c>
      <c r="P17" s="28">
        <f t="shared" si="0"/>
        <v>-28736431</v>
      </c>
      <c r="Q17" s="28">
        <f t="shared" si="0"/>
        <v>-29636057</v>
      </c>
      <c r="R17" s="28">
        <f t="shared" si="0"/>
        <v>-75031709</v>
      </c>
      <c r="S17" s="28">
        <f t="shared" si="0"/>
        <v>-23716606</v>
      </c>
      <c r="T17" s="28">
        <f t="shared" si="0"/>
        <v>-26434690</v>
      </c>
      <c r="U17" s="28">
        <f t="shared" si="0"/>
        <v>-28328782</v>
      </c>
      <c r="V17" s="28">
        <f t="shared" si="0"/>
        <v>-78480078</v>
      </c>
      <c r="W17" s="28">
        <f t="shared" si="0"/>
        <v>-333325799</v>
      </c>
      <c r="X17" s="28">
        <f t="shared" si="0"/>
        <v>34548876</v>
      </c>
      <c r="Y17" s="28">
        <f t="shared" si="0"/>
        <v>-367874675</v>
      </c>
      <c r="Z17" s="29">
        <f>+IF(X17&lt;&gt;0,+(Y17/X17)*100,0)</f>
        <v>-1064.7949154698983</v>
      </c>
      <c r="AA17" s="30">
        <f>SUM(AA6:AA16)</f>
        <v>34548876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3353632</v>
      </c>
      <c r="D23" s="40"/>
      <c r="E23" s="19">
        <v>146368</v>
      </c>
      <c r="F23" s="20">
        <v>-3646369</v>
      </c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>
        <v>-3646368</v>
      </c>
      <c r="V23" s="36">
        <v>-3646368</v>
      </c>
      <c r="W23" s="36">
        <v>-3646368</v>
      </c>
      <c r="X23" s="20">
        <v>146368</v>
      </c>
      <c r="Y23" s="36">
        <v>-3792736</v>
      </c>
      <c r="Z23" s="37">
        <v>-2591.23</v>
      </c>
      <c r="AA23" s="38">
        <v>-3646369</v>
      </c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>
        <v>-40172058</v>
      </c>
      <c r="F26" s="20">
        <v>-42231272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>
        <v>-42231272</v>
      </c>
      <c r="Y26" s="20">
        <v>42231272</v>
      </c>
      <c r="Z26" s="21">
        <v>-100</v>
      </c>
      <c r="AA26" s="22">
        <v>-42231272</v>
      </c>
    </row>
    <row r="27" spans="1:27" ht="12.75">
      <c r="A27" s="24" t="s">
        <v>51</v>
      </c>
      <c r="B27" s="25"/>
      <c r="C27" s="26">
        <f aca="true" t="shared" si="1" ref="C27:Y27">SUM(C21:C26)</f>
        <v>3353632</v>
      </c>
      <c r="D27" s="26">
        <f>SUM(D21:D26)</f>
        <v>0</v>
      </c>
      <c r="E27" s="27">
        <f t="shared" si="1"/>
        <v>-40025690</v>
      </c>
      <c r="F27" s="28">
        <f t="shared" si="1"/>
        <v>-45877641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-3646368</v>
      </c>
      <c r="V27" s="28">
        <f t="shared" si="1"/>
        <v>-3646368</v>
      </c>
      <c r="W27" s="28">
        <f t="shared" si="1"/>
        <v>-3646368</v>
      </c>
      <c r="X27" s="28">
        <f t="shared" si="1"/>
        <v>-42084904</v>
      </c>
      <c r="Y27" s="28">
        <f t="shared" si="1"/>
        <v>38438536</v>
      </c>
      <c r="Z27" s="29">
        <f>+IF(X27&lt;&gt;0,+(Y27/X27)*100,0)</f>
        <v>-91.33568654451487</v>
      </c>
      <c r="AA27" s="30">
        <f>SUM(AA21:AA26)</f>
        <v>-45877641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814047</v>
      </c>
      <c r="D33" s="18"/>
      <c r="E33" s="19">
        <v>-149257</v>
      </c>
      <c r="F33" s="20">
        <v>3891291</v>
      </c>
      <c r="G33" s="20">
        <v>5798</v>
      </c>
      <c r="H33" s="36">
        <v>-263</v>
      </c>
      <c r="I33" s="36">
        <v>-6068</v>
      </c>
      <c r="J33" s="36">
        <v>-533</v>
      </c>
      <c r="K33" s="20">
        <v>-63191</v>
      </c>
      <c r="L33" s="20">
        <v>65688</v>
      </c>
      <c r="M33" s="20">
        <v>90312</v>
      </c>
      <c r="N33" s="20">
        <v>92809</v>
      </c>
      <c r="O33" s="36">
        <v>-78044</v>
      </c>
      <c r="P33" s="36">
        <v>49733</v>
      </c>
      <c r="Q33" s="36">
        <v>-58633</v>
      </c>
      <c r="R33" s="20">
        <v>-86944</v>
      </c>
      <c r="S33" s="20">
        <v>114366</v>
      </c>
      <c r="T33" s="20">
        <v>-118518</v>
      </c>
      <c r="U33" s="20">
        <v>4387215</v>
      </c>
      <c r="V33" s="36">
        <v>4383063</v>
      </c>
      <c r="W33" s="36">
        <v>4388395</v>
      </c>
      <c r="X33" s="36">
        <v>-310352</v>
      </c>
      <c r="Y33" s="20">
        <v>4698747</v>
      </c>
      <c r="Z33" s="21">
        <v>-1514.01</v>
      </c>
      <c r="AA33" s="22">
        <v>3891291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1101061</v>
      </c>
      <c r="D35" s="18"/>
      <c r="E35" s="19"/>
      <c r="F35" s="20">
        <v>3124354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>
        <v>3124354</v>
      </c>
      <c r="Y35" s="20">
        <v>-3124354</v>
      </c>
      <c r="Z35" s="21">
        <v>-100</v>
      </c>
      <c r="AA35" s="22">
        <v>3124354</v>
      </c>
    </row>
    <row r="36" spans="1:27" ht="12.75">
      <c r="A36" s="24" t="s">
        <v>57</v>
      </c>
      <c r="B36" s="25"/>
      <c r="C36" s="26">
        <f aca="true" t="shared" si="2" ref="C36:Y36">SUM(C31:C35)</f>
        <v>1915108</v>
      </c>
      <c r="D36" s="26">
        <f>SUM(D31:D35)</f>
        <v>0</v>
      </c>
      <c r="E36" s="27">
        <f t="shared" si="2"/>
        <v>-149257</v>
      </c>
      <c r="F36" s="28">
        <f t="shared" si="2"/>
        <v>7015645</v>
      </c>
      <c r="G36" s="28">
        <f t="shared" si="2"/>
        <v>5798</v>
      </c>
      <c r="H36" s="28">
        <f t="shared" si="2"/>
        <v>-263</v>
      </c>
      <c r="I36" s="28">
        <f t="shared" si="2"/>
        <v>-6068</v>
      </c>
      <c r="J36" s="28">
        <f t="shared" si="2"/>
        <v>-533</v>
      </c>
      <c r="K36" s="28">
        <f t="shared" si="2"/>
        <v>-63191</v>
      </c>
      <c r="L36" s="28">
        <f t="shared" si="2"/>
        <v>65688</v>
      </c>
      <c r="M36" s="28">
        <f t="shared" si="2"/>
        <v>90312</v>
      </c>
      <c r="N36" s="28">
        <f t="shared" si="2"/>
        <v>92809</v>
      </c>
      <c r="O36" s="28">
        <f t="shared" si="2"/>
        <v>-78044</v>
      </c>
      <c r="P36" s="28">
        <f t="shared" si="2"/>
        <v>49733</v>
      </c>
      <c r="Q36" s="28">
        <f t="shared" si="2"/>
        <v>-58633</v>
      </c>
      <c r="R36" s="28">
        <f t="shared" si="2"/>
        <v>-86944</v>
      </c>
      <c r="S36" s="28">
        <f t="shared" si="2"/>
        <v>114366</v>
      </c>
      <c r="T36" s="28">
        <f t="shared" si="2"/>
        <v>-118518</v>
      </c>
      <c r="U36" s="28">
        <f t="shared" si="2"/>
        <v>4387215</v>
      </c>
      <c r="V36" s="28">
        <f t="shared" si="2"/>
        <v>4383063</v>
      </c>
      <c r="W36" s="28">
        <f t="shared" si="2"/>
        <v>4388395</v>
      </c>
      <c r="X36" s="28">
        <f t="shared" si="2"/>
        <v>2814002</v>
      </c>
      <c r="Y36" s="28">
        <f t="shared" si="2"/>
        <v>1574393</v>
      </c>
      <c r="Z36" s="29">
        <f>+IF(X36&lt;&gt;0,+(Y36/X36)*100,0)</f>
        <v>55.94853877147209</v>
      </c>
      <c r="AA36" s="30">
        <f>SUM(AA31:AA35)</f>
        <v>7015645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-323300283</v>
      </c>
      <c r="D38" s="32">
        <f>+D17+D27+D36</f>
        <v>0</v>
      </c>
      <c r="E38" s="33">
        <f t="shared" si="3"/>
        <v>-3955596</v>
      </c>
      <c r="F38" s="2">
        <f t="shared" si="3"/>
        <v>-4313120</v>
      </c>
      <c r="G38" s="2">
        <f t="shared" si="3"/>
        <v>-20123553</v>
      </c>
      <c r="H38" s="2">
        <f t="shared" si="3"/>
        <v>-34645579</v>
      </c>
      <c r="I38" s="2">
        <f t="shared" si="3"/>
        <v>-35394089</v>
      </c>
      <c r="J38" s="2">
        <f t="shared" si="3"/>
        <v>-90163221</v>
      </c>
      <c r="K38" s="2">
        <f t="shared" si="3"/>
        <v>-33005660</v>
      </c>
      <c r="L38" s="2">
        <f t="shared" si="3"/>
        <v>-19893229</v>
      </c>
      <c r="M38" s="2">
        <f t="shared" si="3"/>
        <v>-36659626</v>
      </c>
      <c r="N38" s="2">
        <f t="shared" si="3"/>
        <v>-89558515</v>
      </c>
      <c r="O38" s="2">
        <f t="shared" si="3"/>
        <v>-16737265</v>
      </c>
      <c r="P38" s="2">
        <f t="shared" si="3"/>
        <v>-28686698</v>
      </c>
      <c r="Q38" s="2">
        <f t="shared" si="3"/>
        <v>-29694690</v>
      </c>
      <c r="R38" s="2">
        <f t="shared" si="3"/>
        <v>-75118653</v>
      </c>
      <c r="S38" s="2">
        <f t="shared" si="3"/>
        <v>-23602240</v>
      </c>
      <c r="T38" s="2">
        <f t="shared" si="3"/>
        <v>-26553208</v>
      </c>
      <c r="U38" s="2">
        <f t="shared" si="3"/>
        <v>-27587935</v>
      </c>
      <c r="V38" s="2">
        <f t="shared" si="3"/>
        <v>-77743383</v>
      </c>
      <c r="W38" s="2">
        <f t="shared" si="3"/>
        <v>-332583772</v>
      </c>
      <c r="X38" s="2">
        <f t="shared" si="3"/>
        <v>-4722026</v>
      </c>
      <c r="Y38" s="2">
        <f t="shared" si="3"/>
        <v>-327861746</v>
      </c>
      <c r="Z38" s="34">
        <f>+IF(X38&lt;&gt;0,+(Y38/X38)*100,0)</f>
        <v>6943.243133349965</v>
      </c>
      <c r="AA38" s="35">
        <f>+AA17+AA27+AA36</f>
        <v>-4313120</v>
      </c>
    </row>
    <row r="39" spans="1:27" ht="12.75">
      <c r="A39" s="23" t="s">
        <v>59</v>
      </c>
      <c r="B39" s="17"/>
      <c r="C39" s="32"/>
      <c r="D39" s="32"/>
      <c r="E39" s="33"/>
      <c r="F39" s="2">
        <v>25255184</v>
      </c>
      <c r="G39" s="2"/>
      <c r="H39" s="2">
        <f>+G40+H60</f>
        <v>-20123553</v>
      </c>
      <c r="I39" s="2">
        <f>+H40+I60</f>
        <v>-54769132</v>
      </c>
      <c r="J39" s="2">
        <f>+G39</f>
        <v>0</v>
      </c>
      <c r="K39" s="2">
        <f>+I40+K60</f>
        <v>-90163221</v>
      </c>
      <c r="L39" s="2">
        <f>+K40+L60</f>
        <v>-123168881</v>
      </c>
      <c r="M39" s="2">
        <f>+L40+M60</f>
        <v>-143062110</v>
      </c>
      <c r="N39" s="2">
        <f>+K39</f>
        <v>-90163221</v>
      </c>
      <c r="O39" s="2">
        <f>+M40+O60</f>
        <v>-179721736</v>
      </c>
      <c r="P39" s="2">
        <f>+O40+P60</f>
        <v>-196459001</v>
      </c>
      <c r="Q39" s="2">
        <f>+P40+Q60</f>
        <v>-225145699</v>
      </c>
      <c r="R39" s="2">
        <f>+O39</f>
        <v>-179721736</v>
      </c>
      <c r="S39" s="2">
        <f>+Q40+S60</f>
        <v>-254840389</v>
      </c>
      <c r="T39" s="2">
        <f>+S40+T60</f>
        <v>-278442629</v>
      </c>
      <c r="U39" s="2">
        <f>+T40+U60</f>
        <v>-279740658</v>
      </c>
      <c r="V39" s="2">
        <f>+S39</f>
        <v>-254840389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>
        <v>25255184</v>
      </c>
    </row>
    <row r="40" spans="1:27" ht="12.75">
      <c r="A40" s="41" t="s">
        <v>61</v>
      </c>
      <c r="B40" s="42" t="s">
        <v>60</v>
      </c>
      <c r="C40" s="43">
        <f>+C38+C39</f>
        <v>-323300283</v>
      </c>
      <c r="D40" s="43">
        <f aca="true" t="shared" si="4" ref="D40:AA40">+D38+D39</f>
        <v>0</v>
      </c>
      <c r="E40" s="44">
        <f t="shared" si="4"/>
        <v>-3955596</v>
      </c>
      <c r="F40" s="45">
        <f t="shared" si="4"/>
        <v>20942064</v>
      </c>
      <c r="G40" s="45">
        <f t="shared" si="4"/>
        <v>-20123553</v>
      </c>
      <c r="H40" s="45">
        <f t="shared" si="4"/>
        <v>-54769132</v>
      </c>
      <c r="I40" s="45">
        <f t="shared" si="4"/>
        <v>-90163221</v>
      </c>
      <c r="J40" s="45">
        <f>+I40</f>
        <v>-90163221</v>
      </c>
      <c r="K40" s="45">
        <f t="shared" si="4"/>
        <v>-123168881</v>
      </c>
      <c r="L40" s="45">
        <f t="shared" si="4"/>
        <v>-143062110</v>
      </c>
      <c r="M40" s="45">
        <f t="shared" si="4"/>
        <v>-179721736</v>
      </c>
      <c r="N40" s="45">
        <f>+M40</f>
        <v>-179721736</v>
      </c>
      <c r="O40" s="45">
        <f t="shared" si="4"/>
        <v>-196459001</v>
      </c>
      <c r="P40" s="45">
        <f t="shared" si="4"/>
        <v>-225145699</v>
      </c>
      <c r="Q40" s="45">
        <f t="shared" si="4"/>
        <v>-254840389</v>
      </c>
      <c r="R40" s="45">
        <f>+Q40</f>
        <v>-254840389</v>
      </c>
      <c r="S40" s="45">
        <f t="shared" si="4"/>
        <v>-278442629</v>
      </c>
      <c r="T40" s="45">
        <f t="shared" si="4"/>
        <v>-304995837</v>
      </c>
      <c r="U40" s="45">
        <f t="shared" si="4"/>
        <v>-307328593</v>
      </c>
      <c r="V40" s="45">
        <f>+U40</f>
        <v>-307328593</v>
      </c>
      <c r="W40" s="45">
        <f>+V40</f>
        <v>-307328593</v>
      </c>
      <c r="X40" s="45">
        <f t="shared" si="4"/>
        <v>-4722026</v>
      </c>
      <c r="Y40" s="45">
        <f t="shared" si="4"/>
        <v>-327861746</v>
      </c>
      <c r="Z40" s="46">
        <f>+IF(X40&lt;&gt;0,+(Y40/X40)*100,0)</f>
        <v>6943.243133349965</v>
      </c>
      <c r="AA40" s="47">
        <f t="shared" si="4"/>
        <v>20942064</v>
      </c>
    </row>
    <row r="41" spans="1:27" ht="12.75">
      <c r="A41" s="48" t="s">
        <v>116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117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>
      <c r="U60">
        <v>25255179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2020-08-02T17:09:31Z</dcterms:created>
  <dcterms:modified xsi:type="dcterms:W3CDTF">2020-08-02T17:10:48Z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